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600" yWindow="780" windowWidth="24340" windowHeight="17820" tabRatio="500"/>
  </bookViews>
  <sheets>
    <sheet name="Sheet1" sheetId="1" r:id="rId1"/>
  </sheets>
  <definedNames>
    <definedName name="Radians">Sheet1!$A$6</definedName>
    <definedName name="Rearth">Sheet1!$A$7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4" i="1" l="1"/>
  <c r="AF34" i="1"/>
  <c r="AE34" i="1"/>
  <c r="AD34" i="1"/>
  <c r="AC34" i="1"/>
  <c r="AB34" i="1"/>
  <c r="Z34" i="1"/>
  <c r="Y34" i="1"/>
  <c r="X34" i="1"/>
  <c r="W34" i="1"/>
  <c r="V34" i="1"/>
  <c r="T34" i="1"/>
  <c r="R34" i="1"/>
  <c r="U168" i="1"/>
  <c r="T168" i="1"/>
  <c r="X168" i="1"/>
  <c r="S168" i="1"/>
  <c r="R168" i="1"/>
  <c r="V168" i="1"/>
  <c r="W168" i="1"/>
  <c r="Y168" i="1"/>
  <c r="Z168" i="1"/>
  <c r="AB168" i="1"/>
  <c r="AC168" i="1"/>
  <c r="AE168" i="1"/>
  <c r="AD168" i="1"/>
  <c r="AF168" i="1"/>
  <c r="AG168" i="1"/>
  <c r="AA168" i="1"/>
  <c r="P168" i="1"/>
  <c r="O168" i="1"/>
  <c r="N168" i="1"/>
  <c r="H168" i="1"/>
  <c r="G168" i="1"/>
  <c r="F168" i="1"/>
  <c r="E168" i="1"/>
  <c r="U166" i="1"/>
  <c r="T166" i="1"/>
  <c r="X166" i="1"/>
  <c r="S166" i="1"/>
  <c r="R166" i="1"/>
  <c r="V166" i="1"/>
  <c r="W166" i="1"/>
  <c r="Y166" i="1"/>
  <c r="Z166" i="1"/>
  <c r="AB166" i="1"/>
  <c r="AC166" i="1"/>
  <c r="AE166" i="1"/>
  <c r="AD166" i="1"/>
  <c r="AF166" i="1"/>
  <c r="AG166" i="1"/>
  <c r="AA166" i="1"/>
  <c r="P166" i="1"/>
  <c r="O166" i="1"/>
  <c r="N166" i="1"/>
  <c r="H166" i="1"/>
  <c r="G166" i="1"/>
  <c r="F166" i="1"/>
  <c r="E166" i="1"/>
  <c r="U165" i="1"/>
  <c r="T165" i="1"/>
  <c r="X165" i="1"/>
  <c r="S165" i="1"/>
  <c r="R165" i="1"/>
  <c r="V165" i="1"/>
  <c r="W165" i="1"/>
  <c r="Y165" i="1"/>
  <c r="Z165" i="1"/>
  <c r="AB165" i="1"/>
  <c r="AC165" i="1"/>
  <c r="AE165" i="1"/>
  <c r="AD165" i="1"/>
  <c r="AF165" i="1"/>
  <c r="AG165" i="1"/>
  <c r="AA165" i="1"/>
  <c r="P165" i="1"/>
  <c r="O165" i="1"/>
  <c r="N165" i="1"/>
  <c r="H165" i="1"/>
  <c r="G165" i="1"/>
  <c r="F165" i="1"/>
  <c r="E165" i="1"/>
  <c r="U164" i="1"/>
  <c r="T164" i="1"/>
  <c r="X164" i="1"/>
  <c r="S164" i="1"/>
  <c r="R164" i="1"/>
  <c r="V164" i="1"/>
  <c r="W164" i="1"/>
  <c r="Y164" i="1"/>
  <c r="Z164" i="1"/>
  <c r="AB164" i="1"/>
  <c r="AC164" i="1"/>
  <c r="AE164" i="1"/>
  <c r="AD164" i="1"/>
  <c r="AF164" i="1"/>
  <c r="AG164" i="1"/>
  <c r="AA164" i="1"/>
  <c r="P164" i="1"/>
  <c r="O164" i="1"/>
  <c r="N164" i="1"/>
  <c r="H164" i="1"/>
  <c r="G164" i="1"/>
  <c r="F164" i="1"/>
  <c r="E164" i="1"/>
  <c r="U163" i="1"/>
  <c r="T163" i="1"/>
  <c r="X163" i="1"/>
  <c r="S163" i="1"/>
  <c r="R163" i="1"/>
  <c r="V163" i="1"/>
  <c r="W163" i="1"/>
  <c r="Y163" i="1"/>
  <c r="Z163" i="1"/>
  <c r="AB163" i="1"/>
  <c r="AC163" i="1"/>
  <c r="AE163" i="1"/>
  <c r="AD163" i="1"/>
  <c r="AF163" i="1"/>
  <c r="AG163" i="1"/>
  <c r="AA163" i="1"/>
  <c r="P163" i="1"/>
  <c r="O163" i="1"/>
  <c r="N163" i="1"/>
  <c r="H163" i="1"/>
  <c r="G163" i="1"/>
  <c r="F163" i="1"/>
  <c r="E163" i="1"/>
  <c r="U162" i="1"/>
  <c r="T162" i="1"/>
  <c r="X162" i="1"/>
  <c r="S162" i="1"/>
  <c r="R162" i="1"/>
  <c r="V162" i="1"/>
  <c r="W162" i="1"/>
  <c r="Y162" i="1"/>
  <c r="Z162" i="1"/>
  <c r="AB162" i="1"/>
  <c r="AC162" i="1"/>
  <c r="AE162" i="1"/>
  <c r="AD162" i="1"/>
  <c r="AF162" i="1"/>
  <c r="AG162" i="1"/>
  <c r="AA162" i="1"/>
  <c r="P162" i="1"/>
  <c r="O162" i="1"/>
  <c r="N162" i="1"/>
  <c r="H162" i="1"/>
  <c r="G162" i="1"/>
  <c r="F162" i="1"/>
  <c r="E162" i="1"/>
  <c r="U161" i="1"/>
  <c r="T161" i="1"/>
  <c r="X161" i="1"/>
  <c r="S161" i="1"/>
  <c r="R161" i="1"/>
  <c r="V161" i="1"/>
  <c r="W161" i="1"/>
  <c r="Y161" i="1"/>
  <c r="Z161" i="1"/>
  <c r="AB161" i="1"/>
  <c r="AC161" i="1"/>
  <c r="AE161" i="1"/>
  <c r="AD161" i="1"/>
  <c r="AF161" i="1"/>
  <c r="AG161" i="1"/>
  <c r="AA161" i="1"/>
  <c r="P161" i="1"/>
  <c r="O161" i="1"/>
  <c r="N161" i="1"/>
  <c r="H161" i="1"/>
  <c r="G161" i="1"/>
  <c r="F161" i="1"/>
  <c r="E161" i="1"/>
  <c r="U160" i="1"/>
  <c r="T160" i="1"/>
  <c r="X160" i="1"/>
  <c r="S160" i="1"/>
  <c r="R160" i="1"/>
  <c r="V160" i="1"/>
  <c r="W160" i="1"/>
  <c r="Y160" i="1"/>
  <c r="Z160" i="1"/>
  <c r="AB160" i="1"/>
  <c r="AC160" i="1"/>
  <c r="AE160" i="1"/>
  <c r="AD160" i="1"/>
  <c r="AF160" i="1"/>
  <c r="AG160" i="1"/>
  <c r="AA160" i="1"/>
  <c r="P160" i="1"/>
  <c r="O160" i="1"/>
  <c r="N160" i="1"/>
  <c r="H160" i="1"/>
  <c r="G160" i="1"/>
  <c r="F160" i="1"/>
  <c r="E160" i="1"/>
  <c r="S10" i="1"/>
  <c r="F115" i="1"/>
  <c r="E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B1" i="1"/>
  <c r="H115" i="1"/>
  <c r="G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B2" i="1"/>
  <c r="B3" i="1"/>
  <c r="M3" i="1"/>
  <c r="M2" i="1"/>
  <c r="AA26" i="1"/>
  <c r="AA25" i="1"/>
  <c r="AA24" i="1"/>
  <c r="Z26" i="1"/>
  <c r="Z25" i="1"/>
  <c r="Z24" i="1"/>
  <c r="Y26" i="1"/>
  <c r="Y25" i="1"/>
  <c r="Y24" i="1"/>
  <c r="X26" i="1"/>
  <c r="X25" i="1"/>
  <c r="X24" i="1"/>
  <c r="W26" i="1"/>
  <c r="W25" i="1"/>
  <c r="W24" i="1"/>
  <c r="V26" i="1"/>
  <c r="V25" i="1"/>
  <c r="V24" i="1"/>
  <c r="U26" i="1"/>
  <c r="U25" i="1"/>
  <c r="U24" i="1"/>
  <c r="T26" i="1"/>
  <c r="T25" i="1"/>
  <c r="T24" i="1"/>
  <c r="S26" i="1"/>
  <c r="S25" i="1"/>
  <c r="S24" i="1"/>
  <c r="R26" i="1"/>
  <c r="R25" i="1"/>
  <c r="R24" i="1"/>
  <c r="AA23" i="1"/>
  <c r="Z23" i="1"/>
  <c r="W23" i="1"/>
  <c r="V23" i="1"/>
  <c r="U23" i="1"/>
  <c r="T23" i="1"/>
  <c r="Y23" i="1"/>
  <c r="X23" i="1"/>
  <c r="S23" i="1"/>
  <c r="R23" i="1"/>
  <c r="U154" i="1"/>
  <c r="T154" i="1"/>
  <c r="X154" i="1"/>
  <c r="S154" i="1"/>
  <c r="R154" i="1"/>
  <c r="V154" i="1"/>
  <c r="W154" i="1"/>
  <c r="Y154" i="1"/>
  <c r="Z154" i="1"/>
  <c r="AB154" i="1"/>
  <c r="AC154" i="1"/>
  <c r="AE154" i="1"/>
  <c r="AD154" i="1"/>
  <c r="AF154" i="1"/>
  <c r="AG154" i="1"/>
  <c r="AA154" i="1"/>
  <c r="P154" i="1"/>
  <c r="O154" i="1"/>
  <c r="N154" i="1"/>
  <c r="H154" i="1"/>
  <c r="G154" i="1"/>
  <c r="F154" i="1"/>
  <c r="E154" i="1"/>
  <c r="U153" i="1"/>
  <c r="T153" i="1"/>
  <c r="X153" i="1"/>
  <c r="S153" i="1"/>
  <c r="R153" i="1"/>
  <c r="V153" i="1"/>
  <c r="W153" i="1"/>
  <c r="Y153" i="1"/>
  <c r="Z153" i="1"/>
  <c r="AB153" i="1"/>
  <c r="AC153" i="1"/>
  <c r="AE153" i="1"/>
  <c r="AD153" i="1"/>
  <c r="AF153" i="1"/>
  <c r="AG153" i="1"/>
  <c r="AA153" i="1"/>
  <c r="P153" i="1"/>
  <c r="O153" i="1"/>
  <c r="N153" i="1"/>
  <c r="H153" i="1"/>
  <c r="G153" i="1"/>
  <c r="F153" i="1"/>
  <c r="E153" i="1"/>
  <c r="U152" i="1"/>
  <c r="T152" i="1"/>
  <c r="X152" i="1"/>
  <c r="S152" i="1"/>
  <c r="R152" i="1"/>
  <c r="V152" i="1"/>
  <c r="W152" i="1"/>
  <c r="Y152" i="1"/>
  <c r="Z152" i="1"/>
  <c r="AB152" i="1"/>
  <c r="AC152" i="1"/>
  <c r="AE152" i="1"/>
  <c r="AD152" i="1"/>
  <c r="AF152" i="1"/>
  <c r="AG152" i="1"/>
  <c r="AA152" i="1"/>
  <c r="P152" i="1"/>
  <c r="O152" i="1"/>
  <c r="N152" i="1"/>
  <c r="H152" i="1"/>
  <c r="G152" i="1"/>
  <c r="F152" i="1"/>
  <c r="E152" i="1"/>
  <c r="U151" i="1"/>
  <c r="T151" i="1"/>
  <c r="X151" i="1"/>
  <c r="S151" i="1"/>
  <c r="R151" i="1"/>
  <c r="V151" i="1"/>
  <c r="W151" i="1"/>
  <c r="Y151" i="1"/>
  <c r="Z151" i="1"/>
  <c r="AB151" i="1"/>
  <c r="AC151" i="1"/>
  <c r="AE151" i="1"/>
  <c r="AD151" i="1"/>
  <c r="AF151" i="1"/>
  <c r="AG151" i="1"/>
  <c r="AA151" i="1"/>
  <c r="P151" i="1"/>
  <c r="O151" i="1"/>
  <c r="N151" i="1"/>
  <c r="H151" i="1"/>
  <c r="G151" i="1"/>
  <c r="F151" i="1"/>
  <c r="E151" i="1"/>
  <c r="U150" i="1"/>
  <c r="T150" i="1"/>
  <c r="X150" i="1"/>
  <c r="S150" i="1"/>
  <c r="R150" i="1"/>
  <c r="V150" i="1"/>
  <c r="W150" i="1"/>
  <c r="Y150" i="1"/>
  <c r="Z150" i="1"/>
  <c r="AB150" i="1"/>
  <c r="AC150" i="1"/>
  <c r="AE150" i="1"/>
  <c r="AD150" i="1"/>
  <c r="AF150" i="1"/>
  <c r="AG150" i="1"/>
  <c r="AA150" i="1"/>
  <c r="P150" i="1"/>
  <c r="O150" i="1"/>
  <c r="N150" i="1"/>
  <c r="H150" i="1"/>
  <c r="G150" i="1"/>
  <c r="F150" i="1"/>
  <c r="E150" i="1"/>
  <c r="U149" i="1"/>
  <c r="T149" i="1"/>
  <c r="X149" i="1"/>
  <c r="S149" i="1"/>
  <c r="R149" i="1"/>
  <c r="V149" i="1"/>
  <c r="W149" i="1"/>
  <c r="Y149" i="1"/>
  <c r="Z149" i="1"/>
  <c r="AB149" i="1"/>
  <c r="AC149" i="1"/>
  <c r="AE149" i="1"/>
  <c r="AD149" i="1"/>
  <c r="AF149" i="1"/>
  <c r="AG149" i="1"/>
  <c r="AA149" i="1"/>
  <c r="P149" i="1"/>
  <c r="O149" i="1"/>
  <c r="N149" i="1"/>
  <c r="H149" i="1"/>
  <c r="G149" i="1"/>
  <c r="F149" i="1"/>
  <c r="E149" i="1"/>
  <c r="U148" i="1"/>
  <c r="T148" i="1"/>
  <c r="X148" i="1"/>
  <c r="S148" i="1"/>
  <c r="R148" i="1"/>
  <c r="V148" i="1"/>
  <c r="W148" i="1"/>
  <c r="Y148" i="1"/>
  <c r="Z148" i="1"/>
  <c r="AB148" i="1"/>
  <c r="AC148" i="1"/>
  <c r="AE148" i="1"/>
  <c r="AD148" i="1"/>
  <c r="AF148" i="1"/>
  <c r="AG148" i="1"/>
  <c r="AA148" i="1"/>
  <c r="P148" i="1"/>
  <c r="O148" i="1"/>
  <c r="N148" i="1"/>
  <c r="H148" i="1"/>
  <c r="G148" i="1"/>
  <c r="F148" i="1"/>
  <c r="E148" i="1"/>
  <c r="U147" i="1"/>
  <c r="T147" i="1"/>
  <c r="X147" i="1"/>
  <c r="S147" i="1"/>
  <c r="R147" i="1"/>
  <c r="V147" i="1"/>
  <c r="W147" i="1"/>
  <c r="Y147" i="1"/>
  <c r="Z147" i="1"/>
  <c r="AB147" i="1"/>
  <c r="AC147" i="1"/>
  <c r="AE147" i="1"/>
  <c r="AD147" i="1"/>
  <c r="AF147" i="1"/>
  <c r="AG147" i="1"/>
  <c r="AA147" i="1"/>
  <c r="P147" i="1"/>
  <c r="O147" i="1"/>
  <c r="N147" i="1"/>
  <c r="H147" i="1"/>
  <c r="G147" i="1"/>
  <c r="F147" i="1"/>
  <c r="E147" i="1"/>
  <c r="U146" i="1"/>
  <c r="T146" i="1"/>
  <c r="X146" i="1"/>
  <c r="S146" i="1"/>
  <c r="R146" i="1"/>
  <c r="V146" i="1"/>
  <c r="W146" i="1"/>
  <c r="Y146" i="1"/>
  <c r="Z146" i="1"/>
  <c r="AB146" i="1"/>
  <c r="AC146" i="1"/>
  <c r="AE146" i="1"/>
  <c r="AD146" i="1"/>
  <c r="AF146" i="1"/>
  <c r="AG146" i="1"/>
  <c r="AA146" i="1"/>
  <c r="P146" i="1"/>
  <c r="O146" i="1"/>
  <c r="N146" i="1"/>
  <c r="H146" i="1"/>
  <c r="G146" i="1"/>
  <c r="F146" i="1"/>
  <c r="E146" i="1"/>
  <c r="U145" i="1"/>
  <c r="T145" i="1"/>
  <c r="X145" i="1"/>
  <c r="S145" i="1"/>
  <c r="R145" i="1"/>
  <c r="V145" i="1"/>
  <c r="W145" i="1"/>
  <c r="Y145" i="1"/>
  <c r="Z145" i="1"/>
  <c r="AB145" i="1"/>
  <c r="AC145" i="1"/>
  <c r="AE145" i="1"/>
  <c r="AD145" i="1"/>
  <c r="AF145" i="1"/>
  <c r="AG145" i="1"/>
  <c r="AA145" i="1"/>
  <c r="P145" i="1"/>
  <c r="O145" i="1"/>
  <c r="N145" i="1"/>
  <c r="H145" i="1"/>
  <c r="G145" i="1"/>
  <c r="F145" i="1"/>
  <c r="E145" i="1"/>
  <c r="U144" i="1"/>
  <c r="T144" i="1"/>
  <c r="X144" i="1"/>
  <c r="S144" i="1"/>
  <c r="R144" i="1"/>
  <c r="V144" i="1"/>
  <c r="W144" i="1"/>
  <c r="Y144" i="1"/>
  <c r="Z144" i="1"/>
  <c r="AB144" i="1"/>
  <c r="AC144" i="1"/>
  <c r="AE144" i="1"/>
  <c r="AD144" i="1"/>
  <c r="AF144" i="1"/>
  <c r="AG144" i="1"/>
  <c r="AA144" i="1"/>
  <c r="P144" i="1"/>
  <c r="O144" i="1"/>
  <c r="N144" i="1"/>
  <c r="H144" i="1"/>
  <c r="G144" i="1"/>
  <c r="F144" i="1"/>
  <c r="E144" i="1"/>
  <c r="U143" i="1"/>
  <c r="T143" i="1"/>
  <c r="X143" i="1"/>
  <c r="S143" i="1"/>
  <c r="R143" i="1"/>
  <c r="V143" i="1"/>
  <c r="W143" i="1"/>
  <c r="Y143" i="1"/>
  <c r="Z143" i="1"/>
  <c r="AB143" i="1"/>
  <c r="AC143" i="1"/>
  <c r="AE143" i="1"/>
  <c r="AD143" i="1"/>
  <c r="AF143" i="1"/>
  <c r="AG143" i="1"/>
  <c r="AA143" i="1"/>
  <c r="P143" i="1"/>
  <c r="O143" i="1"/>
  <c r="N143" i="1"/>
  <c r="H143" i="1"/>
  <c r="G143" i="1"/>
  <c r="F143" i="1"/>
  <c r="E143" i="1"/>
  <c r="U142" i="1"/>
  <c r="T142" i="1"/>
  <c r="X142" i="1"/>
  <c r="S142" i="1"/>
  <c r="R142" i="1"/>
  <c r="V142" i="1"/>
  <c r="W142" i="1"/>
  <c r="Y142" i="1"/>
  <c r="Z142" i="1"/>
  <c r="AB142" i="1"/>
  <c r="AC142" i="1"/>
  <c r="AE142" i="1"/>
  <c r="AD142" i="1"/>
  <c r="AF142" i="1"/>
  <c r="AG142" i="1"/>
  <c r="AA142" i="1"/>
  <c r="P142" i="1"/>
  <c r="O142" i="1"/>
  <c r="N142" i="1"/>
  <c r="H142" i="1"/>
  <c r="G142" i="1"/>
  <c r="F142" i="1"/>
  <c r="E142" i="1"/>
  <c r="U141" i="1"/>
  <c r="T141" i="1"/>
  <c r="X141" i="1"/>
  <c r="S141" i="1"/>
  <c r="R141" i="1"/>
  <c r="V141" i="1"/>
  <c r="W141" i="1"/>
  <c r="Y141" i="1"/>
  <c r="Z141" i="1"/>
  <c r="AB141" i="1"/>
  <c r="AC141" i="1"/>
  <c r="AE141" i="1"/>
  <c r="AD141" i="1"/>
  <c r="AF141" i="1"/>
  <c r="AG141" i="1"/>
  <c r="AA141" i="1"/>
  <c r="P141" i="1"/>
  <c r="O141" i="1"/>
  <c r="N141" i="1"/>
  <c r="H141" i="1"/>
  <c r="G141" i="1"/>
  <c r="F141" i="1"/>
  <c r="E141" i="1"/>
  <c r="U140" i="1"/>
  <c r="T140" i="1"/>
  <c r="X140" i="1"/>
  <c r="S140" i="1"/>
  <c r="R140" i="1"/>
  <c r="V140" i="1"/>
  <c r="W140" i="1"/>
  <c r="Y140" i="1"/>
  <c r="Z140" i="1"/>
  <c r="AB140" i="1"/>
  <c r="AC140" i="1"/>
  <c r="AE140" i="1"/>
  <c r="AD140" i="1"/>
  <c r="AF140" i="1"/>
  <c r="AG140" i="1"/>
  <c r="AA140" i="1"/>
  <c r="P140" i="1"/>
  <c r="O140" i="1"/>
  <c r="N140" i="1"/>
  <c r="H140" i="1"/>
  <c r="G140" i="1"/>
  <c r="F140" i="1"/>
  <c r="E140" i="1"/>
  <c r="R137" i="1"/>
  <c r="T137" i="1"/>
  <c r="S137" i="1"/>
  <c r="U137" i="1"/>
  <c r="V137" i="1"/>
  <c r="W137" i="1"/>
  <c r="X137" i="1"/>
  <c r="Y137" i="1"/>
  <c r="Z137" i="1"/>
  <c r="N137" i="1"/>
  <c r="T13" i="1"/>
  <c r="T14" i="1"/>
  <c r="AB137" i="1"/>
  <c r="AC137" i="1"/>
  <c r="AE137" i="1"/>
  <c r="AD137" i="1"/>
  <c r="AF137" i="1"/>
  <c r="AG137" i="1"/>
  <c r="AA137" i="1"/>
  <c r="P137" i="1"/>
  <c r="O137" i="1"/>
  <c r="H137" i="1"/>
  <c r="G137" i="1"/>
  <c r="F137" i="1"/>
  <c r="E137" i="1"/>
  <c r="U136" i="1"/>
  <c r="T136" i="1"/>
  <c r="X136" i="1"/>
  <c r="S136" i="1"/>
  <c r="R136" i="1"/>
  <c r="V136" i="1"/>
  <c r="W136" i="1"/>
  <c r="Y136" i="1"/>
  <c r="Z136" i="1"/>
  <c r="AB136" i="1"/>
  <c r="AC136" i="1"/>
  <c r="AE136" i="1"/>
  <c r="AD136" i="1"/>
  <c r="AF136" i="1"/>
  <c r="AG136" i="1"/>
  <c r="AA136" i="1"/>
  <c r="P136" i="1"/>
  <c r="O136" i="1"/>
  <c r="N136" i="1"/>
  <c r="H136" i="1"/>
  <c r="G136" i="1"/>
  <c r="F136" i="1"/>
  <c r="E136" i="1"/>
  <c r="S13" i="1"/>
  <c r="U135" i="1"/>
  <c r="T135" i="1"/>
  <c r="X135" i="1"/>
  <c r="S135" i="1"/>
  <c r="R135" i="1"/>
  <c r="V135" i="1"/>
  <c r="W135" i="1"/>
  <c r="Y135" i="1"/>
  <c r="Z135" i="1"/>
  <c r="AB135" i="1"/>
  <c r="AC135" i="1"/>
  <c r="AE135" i="1"/>
  <c r="AD135" i="1"/>
  <c r="AF135" i="1"/>
  <c r="AG135" i="1"/>
  <c r="AA135" i="1"/>
  <c r="P135" i="1"/>
  <c r="O135" i="1"/>
  <c r="N135" i="1"/>
  <c r="H135" i="1"/>
  <c r="G135" i="1"/>
  <c r="F135" i="1"/>
  <c r="E135" i="1"/>
  <c r="S34" i="1"/>
  <c r="U34" i="1"/>
  <c r="U2" i="1"/>
  <c r="U5" i="1"/>
  <c r="W5" i="1"/>
  <c r="U10" i="1"/>
  <c r="R10" i="1"/>
  <c r="T10" i="1"/>
  <c r="V2" i="1"/>
  <c r="V5" i="1"/>
  <c r="V10" i="1"/>
  <c r="R4" i="1"/>
  <c r="W4" i="1"/>
  <c r="V4" i="1"/>
  <c r="U4" i="1"/>
  <c r="T4" i="1"/>
  <c r="S4" i="1"/>
  <c r="R3" i="1"/>
  <c r="W3" i="1"/>
  <c r="V3" i="1"/>
  <c r="U3" i="1"/>
  <c r="T3" i="1"/>
  <c r="S3" i="1"/>
  <c r="N96" i="1"/>
  <c r="W2" i="1"/>
  <c r="F78" i="1"/>
  <c r="E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S5" i="1"/>
  <c r="M1" i="1"/>
  <c r="T5" i="1"/>
  <c r="R5" i="1"/>
  <c r="R2" i="1"/>
  <c r="T2" i="1"/>
  <c r="S2" i="1"/>
  <c r="AB33" i="1"/>
  <c r="AC33" i="1"/>
  <c r="AE33" i="1"/>
  <c r="AD33" i="1"/>
  <c r="AF33" i="1"/>
  <c r="AG33" i="1"/>
  <c r="P128" i="1"/>
  <c r="O128" i="1"/>
  <c r="P127" i="1"/>
  <c r="O127" i="1"/>
  <c r="P126" i="1"/>
  <c r="O126" i="1"/>
  <c r="P125" i="1"/>
  <c r="O125" i="1"/>
  <c r="P124" i="1"/>
  <c r="O124" i="1"/>
  <c r="P123" i="1"/>
  <c r="O123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R113" i="1"/>
  <c r="T113" i="1"/>
  <c r="S113" i="1"/>
  <c r="U113" i="1"/>
  <c r="V113" i="1"/>
  <c r="W113" i="1"/>
  <c r="X113" i="1"/>
  <c r="Y113" i="1"/>
  <c r="Z113" i="1"/>
  <c r="AB113" i="1"/>
  <c r="AD113" i="1"/>
  <c r="AF113" i="1"/>
  <c r="P113" i="1"/>
  <c r="AC113" i="1"/>
  <c r="AE113" i="1"/>
  <c r="O113" i="1"/>
  <c r="R112" i="1"/>
  <c r="T112" i="1"/>
  <c r="S112" i="1"/>
  <c r="U112" i="1"/>
  <c r="V112" i="1"/>
  <c r="W112" i="1"/>
  <c r="X112" i="1"/>
  <c r="Y112" i="1"/>
  <c r="Z112" i="1"/>
  <c r="AB112" i="1"/>
  <c r="AD112" i="1"/>
  <c r="AF112" i="1"/>
  <c r="P112" i="1"/>
  <c r="AC112" i="1"/>
  <c r="AE112" i="1"/>
  <c r="O112" i="1"/>
  <c r="R111" i="1"/>
  <c r="T111" i="1"/>
  <c r="S111" i="1"/>
  <c r="U111" i="1"/>
  <c r="V111" i="1"/>
  <c r="W111" i="1"/>
  <c r="X111" i="1"/>
  <c r="Y111" i="1"/>
  <c r="Z111" i="1"/>
  <c r="AB111" i="1"/>
  <c r="AD111" i="1"/>
  <c r="AF111" i="1"/>
  <c r="P111" i="1"/>
  <c r="AC111" i="1"/>
  <c r="AE111" i="1"/>
  <c r="O111" i="1"/>
  <c r="R110" i="1"/>
  <c r="T110" i="1"/>
  <c r="S110" i="1"/>
  <c r="U110" i="1"/>
  <c r="V110" i="1"/>
  <c r="W110" i="1"/>
  <c r="X110" i="1"/>
  <c r="Y110" i="1"/>
  <c r="Z110" i="1"/>
  <c r="AB110" i="1"/>
  <c r="AD110" i="1"/>
  <c r="AF110" i="1"/>
  <c r="P110" i="1"/>
  <c r="AC110" i="1"/>
  <c r="AE110" i="1"/>
  <c r="O110" i="1"/>
  <c r="R109" i="1"/>
  <c r="T109" i="1"/>
  <c r="S109" i="1"/>
  <c r="U109" i="1"/>
  <c r="V109" i="1"/>
  <c r="W109" i="1"/>
  <c r="X109" i="1"/>
  <c r="Y109" i="1"/>
  <c r="Z109" i="1"/>
  <c r="AB109" i="1"/>
  <c r="AD109" i="1"/>
  <c r="AF109" i="1"/>
  <c r="P109" i="1"/>
  <c r="AC109" i="1"/>
  <c r="AE109" i="1"/>
  <c r="O109" i="1"/>
  <c r="R108" i="1"/>
  <c r="T108" i="1"/>
  <c r="S108" i="1"/>
  <c r="U108" i="1"/>
  <c r="V108" i="1"/>
  <c r="W108" i="1"/>
  <c r="X108" i="1"/>
  <c r="Y108" i="1"/>
  <c r="Z108" i="1"/>
  <c r="AB108" i="1"/>
  <c r="AD108" i="1"/>
  <c r="AF108" i="1"/>
  <c r="P108" i="1"/>
  <c r="AC108" i="1"/>
  <c r="AE108" i="1"/>
  <c r="O108" i="1"/>
  <c r="R107" i="1"/>
  <c r="T107" i="1"/>
  <c r="S107" i="1"/>
  <c r="U107" i="1"/>
  <c r="V107" i="1"/>
  <c r="W107" i="1"/>
  <c r="X107" i="1"/>
  <c r="Y107" i="1"/>
  <c r="Z107" i="1"/>
  <c r="AB107" i="1"/>
  <c r="AD107" i="1"/>
  <c r="AF107" i="1"/>
  <c r="P107" i="1"/>
  <c r="AC107" i="1"/>
  <c r="AE107" i="1"/>
  <c r="O107" i="1"/>
  <c r="R106" i="1"/>
  <c r="T106" i="1"/>
  <c r="S106" i="1"/>
  <c r="U106" i="1"/>
  <c r="V106" i="1"/>
  <c r="W106" i="1"/>
  <c r="X106" i="1"/>
  <c r="Y106" i="1"/>
  <c r="Z106" i="1"/>
  <c r="AB106" i="1"/>
  <c r="AD106" i="1"/>
  <c r="AF106" i="1"/>
  <c r="P106" i="1"/>
  <c r="AC106" i="1"/>
  <c r="AE106" i="1"/>
  <c r="O106" i="1"/>
  <c r="R105" i="1"/>
  <c r="T105" i="1"/>
  <c r="S105" i="1"/>
  <c r="U105" i="1"/>
  <c r="V105" i="1"/>
  <c r="W105" i="1"/>
  <c r="X105" i="1"/>
  <c r="Y105" i="1"/>
  <c r="Z105" i="1"/>
  <c r="AB105" i="1"/>
  <c r="AD105" i="1"/>
  <c r="AF105" i="1"/>
  <c r="P105" i="1"/>
  <c r="AC105" i="1"/>
  <c r="AE105" i="1"/>
  <c r="O105" i="1"/>
  <c r="R104" i="1"/>
  <c r="T104" i="1"/>
  <c r="S104" i="1"/>
  <c r="U104" i="1"/>
  <c r="V104" i="1"/>
  <c r="W104" i="1"/>
  <c r="X104" i="1"/>
  <c r="Y104" i="1"/>
  <c r="Z104" i="1"/>
  <c r="AB104" i="1"/>
  <c r="AD104" i="1"/>
  <c r="AF104" i="1"/>
  <c r="P104" i="1"/>
  <c r="AC104" i="1"/>
  <c r="AE104" i="1"/>
  <c r="O104" i="1"/>
  <c r="R103" i="1"/>
  <c r="T103" i="1"/>
  <c r="S103" i="1"/>
  <c r="U103" i="1"/>
  <c r="V103" i="1"/>
  <c r="W103" i="1"/>
  <c r="X103" i="1"/>
  <c r="Y103" i="1"/>
  <c r="Z103" i="1"/>
  <c r="AB103" i="1"/>
  <c r="AD103" i="1"/>
  <c r="AF103" i="1"/>
  <c r="P103" i="1"/>
  <c r="AC103" i="1"/>
  <c r="AE103" i="1"/>
  <c r="O103" i="1"/>
  <c r="R102" i="1"/>
  <c r="T102" i="1"/>
  <c r="S102" i="1"/>
  <c r="U102" i="1"/>
  <c r="V102" i="1"/>
  <c r="W102" i="1"/>
  <c r="X102" i="1"/>
  <c r="Y102" i="1"/>
  <c r="Z102" i="1"/>
  <c r="AB102" i="1"/>
  <c r="AD102" i="1"/>
  <c r="AF102" i="1"/>
  <c r="P102" i="1"/>
  <c r="AC102" i="1"/>
  <c r="AE102" i="1"/>
  <c r="O102" i="1"/>
  <c r="R101" i="1"/>
  <c r="T101" i="1"/>
  <c r="S101" i="1"/>
  <c r="U101" i="1"/>
  <c r="V101" i="1"/>
  <c r="W101" i="1"/>
  <c r="X101" i="1"/>
  <c r="Y101" i="1"/>
  <c r="Z101" i="1"/>
  <c r="AB101" i="1"/>
  <c r="AD101" i="1"/>
  <c r="AF101" i="1"/>
  <c r="P101" i="1"/>
  <c r="AC101" i="1"/>
  <c r="AE101" i="1"/>
  <c r="O101" i="1"/>
  <c r="R100" i="1"/>
  <c r="T100" i="1"/>
  <c r="S100" i="1"/>
  <c r="U100" i="1"/>
  <c r="V100" i="1"/>
  <c r="W100" i="1"/>
  <c r="X100" i="1"/>
  <c r="Y100" i="1"/>
  <c r="Z100" i="1"/>
  <c r="AB100" i="1"/>
  <c r="AD100" i="1"/>
  <c r="AF100" i="1"/>
  <c r="P100" i="1"/>
  <c r="AC100" i="1"/>
  <c r="AE100" i="1"/>
  <c r="O100" i="1"/>
  <c r="P99" i="1"/>
  <c r="O99" i="1"/>
  <c r="P98" i="1"/>
  <c r="O98" i="1"/>
  <c r="R97" i="1"/>
  <c r="T97" i="1"/>
  <c r="S97" i="1"/>
  <c r="U97" i="1"/>
  <c r="V97" i="1"/>
  <c r="W97" i="1"/>
  <c r="X97" i="1"/>
  <c r="Y97" i="1"/>
  <c r="Z97" i="1"/>
  <c r="AB97" i="1"/>
  <c r="AD97" i="1"/>
  <c r="AF97" i="1"/>
  <c r="P97" i="1"/>
  <c r="AC97" i="1"/>
  <c r="AE97" i="1"/>
  <c r="O97" i="1"/>
  <c r="R96" i="1"/>
  <c r="T96" i="1"/>
  <c r="S96" i="1"/>
  <c r="U96" i="1"/>
  <c r="V96" i="1"/>
  <c r="W96" i="1"/>
  <c r="X96" i="1"/>
  <c r="Y96" i="1"/>
  <c r="Z96" i="1"/>
  <c r="AB96" i="1"/>
  <c r="AD96" i="1"/>
  <c r="AF96" i="1"/>
  <c r="P96" i="1"/>
  <c r="AC96" i="1"/>
  <c r="AE96" i="1"/>
  <c r="O96" i="1"/>
  <c r="R95" i="1"/>
  <c r="T95" i="1"/>
  <c r="S95" i="1"/>
  <c r="U95" i="1"/>
  <c r="V95" i="1"/>
  <c r="W95" i="1"/>
  <c r="X95" i="1"/>
  <c r="Y95" i="1"/>
  <c r="Z95" i="1"/>
  <c r="AB95" i="1"/>
  <c r="AD95" i="1"/>
  <c r="AF95" i="1"/>
  <c r="P95" i="1"/>
  <c r="AC95" i="1"/>
  <c r="AE95" i="1"/>
  <c r="O95" i="1"/>
  <c r="R94" i="1"/>
  <c r="T94" i="1"/>
  <c r="S94" i="1"/>
  <c r="U94" i="1"/>
  <c r="V94" i="1"/>
  <c r="W94" i="1"/>
  <c r="X94" i="1"/>
  <c r="Y94" i="1"/>
  <c r="Z94" i="1"/>
  <c r="AB94" i="1"/>
  <c r="AD94" i="1"/>
  <c r="AF94" i="1"/>
  <c r="P94" i="1"/>
  <c r="AC94" i="1"/>
  <c r="AE94" i="1"/>
  <c r="O94" i="1"/>
  <c r="R93" i="1"/>
  <c r="T93" i="1"/>
  <c r="S93" i="1"/>
  <c r="U93" i="1"/>
  <c r="V93" i="1"/>
  <c r="W93" i="1"/>
  <c r="X93" i="1"/>
  <c r="Y93" i="1"/>
  <c r="Z93" i="1"/>
  <c r="AB93" i="1"/>
  <c r="AD93" i="1"/>
  <c r="AF93" i="1"/>
  <c r="P93" i="1"/>
  <c r="AC93" i="1"/>
  <c r="AE93" i="1"/>
  <c r="O93" i="1"/>
  <c r="R92" i="1"/>
  <c r="T92" i="1"/>
  <c r="S92" i="1"/>
  <c r="U92" i="1"/>
  <c r="V92" i="1"/>
  <c r="W92" i="1"/>
  <c r="X92" i="1"/>
  <c r="Y92" i="1"/>
  <c r="Z92" i="1"/>
  <c r="AB92" i="1"/>
  <c r="AD92" i="1"/>
  <c r="AF92" i="1"/>
  <c r="P92" i="1"/>
  <c r="AC92" i="1"/>
  <c r="AE92" i="1"/>
  <c r="O92" i="1"/>
  <c r="R91" i="1"/>
  <c r="T91" i="1"/>
  <c r="S91" i="1"/>
  <c r="U91" i="1"/>
  <c r="V91" i="1"/>
  <c r="W91" i="1"/>
  <c r="X91" i="1"/>
  <c r="Y91" i="1"/>
  <c r="Z91" i="1"/>
  <c r="AB91" i="1"/>
  <c r="AD91" i="1"/>
  <c r="AF91" i="1"/>
  <c r="P91" i="1"/>
  <c r="AC91" i="1"/>
  <c r="AE91" i="1"/>
  <c r="O91" i="1"/>
  <c r="R90" i="1"/>
  <c r="T90" i="1"/>
  <c r="S90" i="1"/>
  <c r="U90" i="1"/>
  <c r="V90" i="1"/>
  <c r="W90" i="1"/>
  <c r="X90" i="1"/>
  <c r="Y90" i="1"/>
  <c r="Z90" i="1"/>
  <c r="AB90" i="1"/>
  <c r="AD90" i="1"/>
  <c r="AF90" i="1"/>
  <c r="P90" i="1"/>
  <c r="AC90" i="1"/>
  <c r="AE90" i="1"/>
  <c r="O90" i="1"/>
  <c r="R89" i="1"/>
  <c r="T89" i="1"/>
  <c r="S89" i="1"/>
  <c r="U89" i="1"/>
  <c r="V89" i="1"/>
  <c r="W89" i="1"/>
  <c r="X89" i="1"/>
  <c r="Y89" i="1"/>
  <c r="Z89" i="1"/>
  <c r="AB89" i="1"/>
  <c r="AD89" i="1"/>
  <c r="AF89" i="1"/>
  <c r="P89" i="1"/>
  <c r="AC89" i="1"/>
  <c r="AE89" i="1"/>
  <c r="O89" i="1"/>
  <c r="R88" i="1"/>
  <c r="T88" i="1"/>
  <c r="S88" i="1"/>
  <c r="U88" i="1"/>
  <c r="V88" i="1"/>
  <c r="W88" i="1"/>
  <c r="X88" i="1"/>
  <c r="Y88" i="1"/>
  <c r="Z88" i="1"/>
  <c r="AB88" i="1"/>
  <c r="AD88" i="1"/>
  <c r="AF88" i="1"/>
  <c r="P88" i="1"/>
  <c r="AC88" i="1"/>
  <c r="AE88" i="1"/>
  <c r="O88" i="1"/>
  <c r="R87" i="1"/>
  <c r="T87" i="1"/>
  <c r="S87" i="1"/>
  <c r="U87" i="1"/>
  <c r="V87" i="1"/>
  <c r="W87" i="1"/>
  <c r="X87" i="1"/>
  <c r="Y87" i="1"/>
  <c r="Z87" i="1"/>
  <c r="AB87" i="1"/>
  <c r="AD87" i="1"/>
  <c r="AF87" i="1"/>
  <c r="P87" i="1"/>
  <c r="AC87" i="1"/>
  <c r="AE87" i="1"/>
  <c r="O87" i="1"/>
  <c r="R86" i="1"/>
  <c r="T86" i="1"/>
  <c r="S86" i="1"/>
  <c r="U86" i="1"/>
  <c r="V86" i="1"/>
  <c r="W86" i="1"/>
  <c r="X86" i="1"/>
  <c r="Y86" i="1"/>
  <c r="Z86" i="1"/>
  <c r="AB86" i="1"/>
  <c r="AD86" i="1"/>
  <c r="AF86" i="1"/>
  <c r="P86" i="1"/>
  <c r="AC86" i="1"/>
  <c r="AE86" i="1"/>
  <c r="O86" i="1"/>
  <c r="R85" i="1"/>
  <c r="T85" i="1"/>
  <c r="S85" i="1"/>
  <c r="U85" i="1"/>
  <c r="V85" i="1"/>
  <c r="W85" i="1"/>
  <c r="X85" i="1"/>
  <c r="Y85" i="1"/>
  <c r="Z85" i="1"/>
  <c r="AB85" i="1"/>
  <c r="AD85" i="1"/>
  <c r="AF85" i="1"/>
  <c r="P85" i="1"/>
  <c r="AC85" i="1"/>
  <c r="AE85" i="1"/>
  <c r="O85" i="1"/>
  <c r="R84" i="1"/>
  <c r="T84" i="1"/>
  <c r="S84" i="1"/>
  <c r="U84" i="1"/>
  <c r="V84" i="1"/>
  <c r="W84" i="1"/>
  <c r="X84" i="1"/>
  <c r="Y84" i="1"/>
  <c r="Z84" i="1"/>
  <c r="AB84" i="1"/>
  <c r="AD84" i="1"/>
  <c r="AF84" i="1"/>
  <c r="P84" i="1"/>
  <c r="AC84" i="1"/>
  <c r="AE84" i="1"/>
  <c r="O84" i="1"/>
  <c r="R83" i="1"/>
  <c r="T83" i="1"/>
  <c r="S83" i="1"/>
  <c r="U83" i="1"/>
  <c r="V83" i="1"/>
  <c r="W83" i="1"/>
  <c r="X83" i="1"/>
  <c r="Y83" i="1"/>
  <c r="Z83" i="1"/>
  <c r="AB83" i="1"/>
  <c r="AD83" i="1"/>
  <c r="AF83" i="1"/>
  <c r="P83" i="1"/>
  <c r="AC83" i="1"/>
  <c r="AE83" i="1"/>
  <c r="O83" i="1"/>
  <c r="R82" i="1"/>
  <c r="T82" i="1"/>
  <c r="S82" i="1"/>
  <c r="U82" i="1"/>
  <c r="V82" i="1"/>
  <c r="W82" i="1"/>
  <c r="X82" i="1"/>
  <c r="Y82" i="1"/>
  <c r="Z82" i="1"/>
  <c r="AB82" i="1"/>
  <c r="AD82" i="1"/>
  <c r="AF82" i="1"/>
  <c r="P82" i="1"/>
  <c r="AC82" i="1"/>
  <c r="AE82" i="1"/>
  <c r="O82" i="1"/>
  <c r="R81" i="1"/>
  <c r="T81" i="1"/>
  <c r="S81" i="1"/>
  <c r="U81" i="1"/>
  <c r="V81" i="1"/>
  <c r="W81" i="1"/>
  <c r="X81" i="1"/>
  <c r="Y81" i="1"/>
  <c r="Z81" i="1"/>
  <c r="AB81" i="1"/>
  <c r="AD81" i="1"/>
  <c r="AF81" i="1"/>
  <c r="P81" i="1"/>
  <c r="AC81" i="1"/>
  <c r="AE81" i="1"/>
  <c r="O81" i="1"/>
  <c r="R80" i="1"/>
  <c r="T80" i="1"/>
  <c r="S80" i="1"/>
  <c r="U80" i="1"/>
  <c r="V80" i="1"/>
  <c r="W80" i="1"/>
  <c r="X80" i="1"/>
  <c r="Y80" i="1"/>
  <c r="Z80" i="1"/>
  <c r="AB80" i="1"/>
  <c r="AD80" i="1"/>
  <c r="AF80" i="1"/>
  <c r="P80" i="1"/>
  <c r="AC80" i="1"/>
  <c r="AE80" i="1"/>
  <c r="O80" i="1"/>
  <c r="R79" i="1"/>
  <c r="T79" i="1"/>
  <c r="S79" i="1"/>
  <c r="U79" i="1"/>
  <c r="V79" i="1"/>
  <c r="W79" i="1"/>
  <c r="X79" i="1"/>
  <c r="Y79" i="1"/>
  <c r="Z79" i="1"/>
  <c r="AB79" i="1"/>
  <c r="AD79" i="1"/>
  <c r="AF79" i="1"/>
  <c r="P79" i="1"/>
  <c r="AC79" i="1"/>
  <c r="AE79" i="1"/>
  <c r="O79" i="1"/>
  <c r="P78" i="1"/>
  <c r="O78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O77" i="1"/>
  <c r="P77" i="1"/>
  <c r="AB77" i="1"/>
  <c r="AG34" i="1"/>
  <c r="AB35" i="1"/>
  <c r="AC35" i="1"/>
  <c r="AD35" i="1"/>
  <c r="AE35" i="1"/>
  <c r="AF35" i="1"/>
  <c r="AG35" i="1"/>
  <c r="AB36" i="1"/>
  <c r="AC36" i="1"/>
  <c r="AD36" i="1"/>
  <c r="AE36" i="1"/>
  <c r="AF36" i="1"/>
  <c r="AG36" i="1"/>
  <c r="AB37" i="1"/>
  <c r="AC37" i="1"/>
  <c r="AD37" i="1"/>
  <c r="AE37" i="1"/>
  <c r="AF37" i="1"/>
  <c r="AG37" i="1"/>
  <c r="AB38" i="1"/>
  <c r="AC38" i="1"/>
  <c r="AD38" i="1"/>
  <c r="AE38" i="1"/>
  <c r="AF38" i="1"/>
  <c r="AG38" i="1"/>
  <c r="AB39" i="1"/>
  <c r="AC39" i="1"/>
  <c r="AD39" i="1"/>
  <c r="AE39" i="1"/>
  <c r="AF39" i="1"/>
  <c r="AG39" i="1"/>
  <c r="AB40" i="1"/>
  <c r="AC40" i="1"/>
  <c r="AD40" i="1"/>
  <c r="AE40" i="1"/>
  <c r="AF40" i="1"/>
  <c r="AG40" i="1"/>
  <c r="AB41" i="1"/>
  <c r="AC41" i="1"/>
  <c r="AD41" i="1"/>
  <c r="AE41" i="1"/>
  <c r="AF41" i="1"/>
  <c r="AG41" i="1"/>
  <c r="AB42" i="1"/>
  <c r="AC42" i="1"/>
  <c r="AD42" i="1"/>
  <c r="AE42" i="1"/>
  <c r="AF42" i="1"/>
  <c r="AG42" i="1"/>
  <c r="AB43" i="1"/>
  <c r="AC43" i="1"/>
  <c r="AD43" i="1"/>
  <c r="AE43" i="1"/>
  <c r="AF43" i="1"/>
  <c r="AG43" i="1"/>
  <c r="AB44" i="1"/>
  <c r="AC44" i="1"/>
  <c r="AD44" i="1"/>
  <c r="AE44" i="1"/>
  <c r="AF44" i="1"/>
  <c r="AG44" i="1"/>
  <c r="AB45" i="1"/>
  <c r="AC45" i="1"/>
  <c r="AD45" i="1"/>
  <c r="AE45" i="1"/>
  <c r="AF45" i="1"/>
  <c r="AG45" i="1"/>
  <c r="AB46" i="1"/>
  <c r="AC46" i="1"/>
  <c r="AD46" i="1"/>
  <c r="AE46" i="1"/>
  <c r="AF46" i="1"/>
  <c r="AG46" i="1"/>
  <c r="AB47" i="1"/>
  <c r="AC47" i="1"/>
  <c r="AD47" i="1"/>
  <c r="AE47" i="1"/>
  <c r="AF47" i="1"/>
  <c r="AG47" i="1"/>
  <c r="AB48" i="1"/>
  <c r="AC48" i="1"/>
  <c r="AD48" i="1"/>
  <c r="AE48" i="1"/>
  <c r="AF48" i="1"/>
  <c r="AG48" i="1"/>
  <c r="AB49" i="1"/>
  <c r="AC49" i="1"/>
  <c r="AD49" i="1"/>
  <c r="AE49" i="1"/>
  <c r="AF49" i="1"/>
  <c r="AG49" i="1"/>
  <c r="AB50" i="1"/>
  <c r="AC50" i="1"/>
  <c r="AD50" i="1"/>
  <c r="AE50" i="1"/>
  <c r="AF50" i="1"/>
  <c r="AG50" i="1"/>
  <c r="AB51" i="1"/>
  <c r="AC51" i="1"/>
  <c r="AD51" i="1"/>
  <c r="AE51" i="1"/>
  <c r="AF51" i="1"/>
  <c r="AG51" i="1"/>
  <c r="AB52" i="1"/>
  <c r="AC52" i="1"/>
  <c r="AD52" i="1"/>
  <c r="AE52" i="1"/>
  <c r="AF52" i="1"/>
  <c r="AG52" i="1"/>
  <c r="AB53" i="1"/>
  <c r="AC53" i="1"/>
  <c r="AD53" i="1"/>
  <c r="AE53" i="1"/>
  <c r="AF53" i="1"/>
  <c r="AG53" i="1"/>
  <c r="AB54" i="1"/>
  <c r="AC54" i="1"/>
  <c r="AD54" i="1"/>
  <c r="AE54" i="1"/>
  <c r="AF54" i="1"/>
  <c r="AG54" i="1"/>
  <c r="AB55" i="1"/>
  <c r="AC55" i="1"/>
  <c r="AD55" i="1"/>
  <c r="AE55" i="1"/>
  <c r="AF55" i="1"/>
  <c r="AG55" i="1"/>
  <c r="AB56" i="1"/>
  <c r="AC56" i="1"/>
  <c r="AD56" i="1"/>
  <c r="AE56" i="1"/>
  <c r="AF56" i="1"/>
  <c r="AG56" i="1"/>
  <c r="AB57" i="1"/>
  <c r="AC57" i="1"/>
  <c r="AD57" i="1"/>
  <c r="AE57" i="1"/>
  <c r="AF57" i="1"/>
  <c r="AG57" i="1"/>
  <c r="AB58" i="1"/>
  <c r="AC58" i="1"/>
  <c r="AD58" i="1"/>
  <c r="AE58" i="1"/>
  <c r="AF58" i="1"/>
  <c r="AG58" i="1"/>
  <c r="AB59" i="1"/>
  <c r="AC59" i="1"/>
  <c r="AD59" i="1"/>
  <c r="AE59" i="1"/>
  <c r="AF59" i="1"/>
  <c r="AG59" i="1"/>
  <c r="AB60" i="1"/>
  <c r="AC60" i="1"/>
  <c r="AD60" i="1"/>
  <c r="AE60" i="1"/>
  <c r="AF60" i="1"/>
  <c r="AG60" i="1"/>
  <c r="AB61" i="1"/>
  <c r="AC61" i="1"/>
  <c r="AD61" i="1"/>
  <c r="AE61" i="1"/>
  <c r="AF61" i="1"/>
  <c r="AG61" i="1"/>
  <c r="AB62" i="1"/>
  <c r="AC62" i="1"/>
  <c r="AD62" i="1"/>
  <c r="AE62" i="1"/>
  <c r="AF62" i="1"/>
  <c r="AG62" i="1"/>
  <c r="AB63" i="1"/>
  <c r="AC63" i="1"/>
  <c r="AD63" i="1"/>
  <c r="AE63" i="1"/>
  <c r="AF63" i="1"/>
  <c r="AG63" i="1"/>
  <c r="AB64" i="1"/>
  <c r="AC64" i="1"/>
  <c r="AD64" i="1"/>
  <c r="AE64" i="1"/>
  <c r="AF64" i="1"/>
  <c r="AG64" i="1"/>
  <c r="AB65" i="1"/>
  <c r="AC65" i="1"/>
  <c r="AD65" i="1"/>
  <c r="AE65" i="1"/>
  <c r="AF65" i="1"/>
  <c r="AG65" i="1"/>
  <c r="AB66" i="1"/>
  <c r="AC66" i="1"/>
  <c r="AD66" i="1"/>
  <c r="AE66" i="1"/>
  <c r="AF66" i="1"/>
  <c r="AG66" i="1"/>
  <c r="AB67" i="1"/>
  <c r="AC67" i="1"/>
  <c r="AD67" i="1"/>
  <c r="AE67" i="1"/>
  <c r="AF67" i="1"/>
  <c r="AG67" i="1"/>
  <c r="AB68" i="1"/>
  <c r="AC68" i="1"/>
  <c r="AD68" i="1"/>
  <c r="AE68" i="1"/>
  <c r="AF68" i="1"/>
  <c r="AG68" i="1"/>
  <c r="AB69" i="1"/>
  <c r="AC69" i="1"/>
  <c r="AD69" i="1"/>
  <c r="AE69" i="1"/>
  <c r="AF69" i="1"/>
  <c r="AG69" i="1"/>
  <c r="AB70" i="1"/>
  <c r="AC70" i="1"/>
  <c r="AD70" i="1"/>
  <c r="AE70" i="1"/>
  <c r="AF70" i="1"/>
  <c r="AG70" i="1"/>
  <c r="AB71" i="1"/>
  <c r="AC71" i="1"/>
  <c r="AD71" i="1"/>
  <c r="AE71" i="1"/>
  <c r="AF71" i="1"/>
  <c r="AG71" i="1"/>
  <c r="AB72" i="1"/>
  <c r="AC72" i="1"/>
  <c r="AD72" i="1"/>
  <c r="AE72" i="1"/>
  <c r="AF72" i="1"/>
  <c r="AG72" i="1"/>
  <c r="AB73" i="1"/>
  <c r="AC73" i="1"/>
  <c r="AD73" i="1"/>
  <c r="AE73" i="1"/>
  <c r="AF73" i="1"/>
  <c r="AG73" i="1"/>
  <c r="AB74" i="1"/>
  <c r="AC74" i="1"/>
  <c r="AD74" i="1"/>
  <c r="AE74" i="1"/>
  <c r="AF74" i="1"/>
  <c r="AG74" i="1"/>
  <c r="AB75" i="1"/>
  <c r="AC75" i="1"/>
  <c r="AD75" i="1"/>
  <c r="AE75" i="1"/>
  <c r="AF75" i="1"/>
  <c r="AG75" i="1"/>
  <c r="AB76" i="1"/>
  <c r="AC76" i="1"/>
  <c r="AD76" i="1"/>
  <c r="AE76" i="1"/>
  <c r="AF76" i="1"/>
  <c r="AG76" i="1"/>
  <c r="AB78" i="1"/>
  <c r="AC78" i="1"/>
  <c r="AD78" i="1"/>
  <c r="AE78" i="1"/>
  <c r="AF78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B98" i="1"/>
  <c r="AC98" i="1"/>
  <c r="AD98" i="1"/>
  <c r="AE98" i="1"/>
  <c r="AF98" i="1"/>
  <c r="AG98" i="1"/>
  <c r="AB99" i="1"/>
  <c r="AC99" i="1"/>
  <c r="AD99" i="1"/>
  <c r="AE99" i="1"/>
  <c r="AF99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B114" i="1"/>
  <c r="AC114" i="1"/>
  <c r="AD114" i="1"/>
  <c r="AE114" i="1"/>
  <c r="AF114" i="1"/>
  <c r="AG114" i="1"/>
  <c r="AB115" i="1"/>
  <c r="AC115" i="1"/>
  <c r="AD115" i="1"/>
  <c r="AE115" i="1"/>
  <c r="AF115" i="1"/>
  <c r="AG115" i="1"/>
  <c r="AB116" i="1"/>
  <c r="AC116" i="1"/>
  <c r="AD116" i="1"/>
  <c r="AE116" i="1"/>
  <c r="AF116" i="1"/>
  <c r="AG116" i="1"/>
  <c r="AB117" i="1"/>
  <c r="AC117" i="1"/>
  <c r="AD117" i="1"/>
  <c r="AE117" i="1"/>
  <c r="AF117" i="1"/>
  <c r="AG117" i="1"/>
  <c r="AB118" i="1"/>
  <c r="AC118" i="1"/>
  <c r="AD118" i="1"/>
  <c r="AE118" i="1"/>
  <c r="AF118" i="1"/>
  <c r="AG118" i="1"/>
  <c r="AB119" i="1"/>
  <c r="AC119" i="1"/>
  <c r="AD119" i="1"/>
  <c r="AE119" i="1"/>
  <c r="AF119" i="1"/>
  <c r="AG119" i="1"/>
  <c r="AB120" i="1"/>
  <c r="AC120" i="1"/>
  <c r="AD120" i="1"/>
  <c r="AE120" i="1"/>
  <c r="AF120" i="1"/>
  <c r="AG120" i="1"/>
  <c r="AB121" i="1"/>
  <c r="AC121" i="1"/>
  <c r="AD121" i="1"/>
  <c r="AE121" i="1"/>
  <c r="AF121" i="1"/>
  <c r="AG121" i="1"/>
  <c r="AB122" i="1"/>
  <c r="AC122" i="1"/>
  <c r="AD122" i="1"/>
  <c r="AE122" i="1"/>
  <c r="AF122" i="1"/>
  <c r="AG122" i="1"/>
  <c r="AB123" i="1"/>
  <c r="AC123" i="1"/>
  <c r="AD123" i="1"/>
  <c r="AE123" i="1"/>
  <c r="AF123" i="1"/>
  <c r="AG123" i="1"/>
  <c r="AB124" i="1"/>
  <c r="AC124" i="1"/>
  <c r="AD124" i="1"/>
  <c r="AE124" i="1"/>
  <c r="AF124" i="1"/>
  <c r="AG124" i="1"/>
  <c r="AB125" i="1"/>
  <c r="AC125" i="1"/>
  <c r="AD125" i="1"/>
  <c r="AE125" i="1"/>
  <c r="AF125" i="1"/>
  <c r="AG125" i="1"/>
  <c r="AB126" i="1"/>
  <c r="AC126" i="1"/>
  <c r="AD126" i="1"/>
  <c r="AE126" i="1"/>
  <c r="AF126" i="1"/>
  <c r="AG126" i="1"/>
  <c r="AB127" i="1"/>
  <c r="AC127" i="1"/>
  <c r="AD127" i="1"/>
  <c r="AE127" i="1"/>
  <c r="AF127" i="1"/>
  <c r="AG127" i="1"/>
  <c r="AB128" i="1"/>
  <c r="AC128" i="1"/>
  <c r="AD128" i="1"/>
  <c r="AE128" i="1"/>
  <c r="AF128" i="1"/>
  <c r="AG128" i="1"/>
  <c r="AD77" i="1"/>
  <c r="AF77" i="1"/>
  <c r="AC77" i="1"/>
  <c r="AE77" i="1"/>
  <c r="T76" i="1"/>
  <c r="U76" i="1"/>
  <c r="X76" i="1"/>
  <c r="R76" i="1"/>
  <c r="S76" i="1"/>
  <c r="V76" i="1"/>
  <c r="W76" i="1"/>
  <c r="Y76" i="1"/>
  <c r="Z76" i="1"/>
  <c r="T75" i="1"/>
  <c r="U75" i="1"/>
  <c r="X75" i="1"/>
  <c r="R75" i="1"/>
  <c r="S75" i="1"/>
  <c r="V75" i="1"/>
  <c r="W75" i="1"/>
  <c r="Y75" i="1"/>
  <c r="Z75" i="1"/>
  <c r="T74" i="1"/>
  <c r="U74" i="1"/>
  <c r="X74" i="1"/>
  <c r="R74" i="1"/>
  <c r="S74" i="1"/>
  <c r="V74" i="1"/>
  <c r="W74" i="1"/>
  <c r="Y74" i="1"/>
  <c r="Z74" i="1"/>
  <c r="T73" i="1"/>
  <c r="U73" i="1"/>
  <c r="X73" i="1"/>
  <c r="R73" i="1"/>
  <c r="S73" i="1"/>
  <c r="V73" i="1"/>
  <c r="W73" i="1"/>
  <c r="Y73" i="1"/>
  <c r="Z73" i="1"/>
  <c r="T72" i="1"/>
  <c r="U72" i="1"/>
  <c r="X72" i="1"/>
  <c r="R72" i="1"/>
  <c r="S72" i="1"/>
  <c r="V72" i="1"/>
  <c r="W72" i="1"/>
  <c r="Y72" i="1"/>
  <c r="Z72" i="1"/>
  <c r="T71" i="1"/>
  <c r="U71" i="1"/>
  <c r="X71" i="1"/>
  <c r="R71" i="1"/>
  <c r="S71" i="1"/>
  <c r="V71" i="1"/>
  <c r="W71" i="1"/>
  <c r="Y71" i="1"/>
  <c r="Z71" i="1"/>
  <c r="T70" i="1"/>
  <c r="U70" i="1"/>
  <c r="X70" i="1"/>
  <c r="R70" i="1"/>
  <c r="S70" i="1"/>
  <c r="V70" i="1"/>
  <c r="W70" i="1"/>
  <c r="Y70" i="1"/>
  <c r="Z70" i="1"/>
  <c r="T69" i="1"/>
  <c r="U69" i="1"/>
  <c r="X69" i="1"/>
  <c r="R69" i="1"/>
  <c r="S69" i="1"/>
  <c r="V69" i="1"/>
  <c r="W69" i="1"/>
  <c r="Y69" i="1"/>
  <c r="Z69" i="1"/>
  <c r="T68" i="1"/>
  <c r="U68" i="1"/>
  <c r="X68" i="1"/>
  <c r="R68" i="1"/>
  <c r="S68" i="1"/>
  <c r="V68" i="1"/>
  <c r="W68" i="1"/>
  <c r="Y68" i="1"/>
  <c r="Z68" i="1"/>
  <c r="T67" i="1"/>
  <c r="U67" i="1"/>
  <c r="X67" i="1"/>
  <c r="R67" i="1"/>
  <c r="S67" i="1"/>
  <c r="V67" i="1"/>
  <c r="W67" i="1"/>
  <c r="Y67" i="1"/>
  <c r="Z67" i="1"/>
  <c r="T66" i="1"/>
  <c r="U66" i="1"/>
  <c r="X66" i="1"/>
  <c r="R66" i="1"/>
  <c r="S66" i="1"/>
  <c r="V66" i="1"/>
  <c r="W66" i="1"/>
  <c r="Y66" i="1"/>
  <c r="Z66" i="1"/>
  <c r="T65" i="1"/>
  <c r="U65" i="1"/>
  <c r="X65" i="1"/>
  <c r="R65" i="1"/>
  <c r="S65" i="1"/>
  <c r="V65" i="1"/>
  <c r="W65" i="1"/>
  <c r="Y65" i="1"/>
  <c r="Z65" i="1"/>
  <c r="T64" i="1"/>
  <c r="U64" i="1"/>
  <c r="X64" i="1"/>
  <c r="R64" i="1"/>
  <c r="S64" i="1"/>
  <c r="V64" i="1"/>
  <c r="W64" i="1"/>
  <c r="Y64" i="1"/>
  <c r="Z64" i="1"/>
  <c r="AG77" i="1"/>
  <c r="R63" i="1"/>
  <c r="T63" i="1"/>
  <c r="S63" i="1"/>
  <c r="U63" i="1"/>
  <c r="V63" i="1"/>
  <c r="W63" i="1"/>
  <c r="X63" i="1"/>
  <c r="Y63" i="1"/>
  <c r="Z63" i="1"/>
  <c r="T61" i="1"/>
  <c r="U61" i="1"/>
  <c r="X61" i="1"/>
  <c r="R61" i="1"/>
  <c r="S61" i="1"/>
  <c r="V61" i="1"/>
  <c r="W61" i="1"/>
  <c r="Y61" i="1"/>
  <c r="Z61" i="1"/>
  <c r="T60" i="1"/>
  <c r="U60" i="1"/>
  <c r="X60" i="1"/>
  <c r="R60" i="1"/>
  <c r="S60" i="1"/>
  <c r="V60" i="1"/>
  <c r="W60" i="1"/>
  <c r="Y60" i="1"/>
  <c r="Z60" i="1"/>
  <c r="T59" i="1"/>
  <c r="U59" i="1"/>
  <c r="X59" i="1"/>
  <c r="R59" i="1"/>
  <c r="S59" i="1"/>
  <c r="V59" i="1"/>
  <c r="W59" i="1"/>
  <c r="Y59" i="1"/>
  <c r="Z59" i="1"/>
  <c r="T58" i="1"/>
  <c r="U58" i="1"/>
  <c r="X58" i="1"/>
  <c r="R58" i="1"/>
  <c r="S58" i="1"/>
  <c r="V58" i="1"/>
  <c r="W58" i="1"/>
  <c r="Y58" i="1"/>
  <c r="Z58" i="1"/>
  <c r="T57" i="1"/>
  <c r="U57" i="1"/>
  <c r="X57" i="1"/>
  <c r="R57" i="1"/>
  <c r="S57" i="1"/>
  <c r="V57" i="1"/>
  <c r="W57" i="1"/>
  <c r="Y57" i="1"/>
  <c r="Z57" i="1"/>
  <c r="T56" i="1"/>
  <c r="U56" i="1"/>
  <c r="X56" i="1"/>
  <c r="R56" i="1"/>
  <c r="S56" i="1"/>
  <c r="V56" i="1"/>
  <c r="W56" i="1"/>
  <c r="Y56" i="1"/>
  <c r="Z56" i="1"/>
  <c r="T55" i="1"/>
  <c r="U55" i="1"/>
  <c r="X55" i="1"/>
  <c r="R55" i="1"/>
  <c r="S55" i="1"/>
  <c r="V55" i="1"/>
  <c r="W55" i="1"/>
  <c r="Y55" i="1"/>
  <c r="Z55" i="1"/>
  <c r="T54" i="1"/>
  <c r="U54" i="1"/>
  <c r="X54" i="1"/>
  <c r="R54" i="1"/>
  <c r="S54" i="1"/>
  <c r="V54" i="1"/>
  <c r="W54" i="1"/>
  <c r="Y54" i="1"/>
  <c r="Z54" i="1"/>
  <c r="T53" i="1"/>
  <c r="U53" i="1"/>
  <c r="X53" i="1"/>
  <c r="R53" i="1"/>
  <c r="S53" i="1"/>
  <c r="V53" i="1"/>
  <c r="W53" i="1"/>
  <c r="Y53" i="1"/>
  <c r="Z5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F43" i="1"/>
  <c r="F34" i="1"/>
  <c r="E34" i="1"/>
  <c r="F35" i="1"/>
  <c r="E35" i="1"/>
  <c r="F36" i="1"/>
  <c r="E36" i="1"/>
  <c r="F37" i="1"/>
  <c r="E37" i="1"/>
  <c r="F38" i="1"/>
  <c r="E38" i="1"/>
  <c r="F39" i="1"/>
  <c r="E39" i="1"/>
  <c r="F40" i="1"/>
  <c r="E40" i="1"/>
  <c r="F41" i="1"/>
  <c r="E41" i="1"/>
  <c r="F42" i="1"/>
  <c r="E42" i="1"/>
  <c r="E43" i="1"/>
  <c r="F33" i="1"/>
  <c r="E33" i="1"/>
  <c r="H33" i="1"/>
  <c r="G33" i="1"/>
  <c r="H34" i="1"/>
  <c r="G34" i="1"/>
  <c r="H35" i="1"/>
  <c r="G35" i="1"/>
  <c r="H36" i="1"/>
  <c r="G36" i="1"/>
  <c r="H37" i="1"/>
  <c r="G37" i="1"/>
  <c r="H38" i="1"/>
  <c r="G38" i="1"/>
  <c r="H39" i="1"/>
  <c r="G39" i="1"/>
  <c r="H40" i="1"/>
  <c r="G40" i="1"/>
  <c r="H41" i="1"/>
  <c r="G41" i="1"/>
  <c r="H42" i="1"/>
  <c r="G42" i="1"/>
  <c r="H43" i="1"/>
  <c r="G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U51" i="1"/>
  <c r="T51" i="1"/>
  <c r="X51" i="1"/>
  <c r="S51" i="1"/>
  <c r="R51" i="1"/>
  <c r="V51" i="1"/>
  <c r="W51" i="1"/>
  <c r="Y51" i="1"/>
  <c r="Z51" i="1"/>
  <c r="U50" i="1"/>
  <c r="T50" i="1"/>
  <c r="X50" i="1"/>
  <c r="S50" i="1"/>
  <c r="R50" i="1"/>
  <c r="V50" i="1"/>
  <c r="W50" i="1"/>
  <c r="Y50" i="1"/>
  <c r="Z50" i="1"/>
  <c r="U49" i="1"/>
  <c r="T49" i="1"/>
  <c r="X49" i="1"/>
  <c r="S49" i="1"/>
  <c r="R49" i="1"/>
  <c r="V49" i="1"/>
  <c r="W49" i="1"/>
  <c r="Y49" i="1"/>
  <c r="Z49" i="1"/>
  <c r="U48" i="1"/>
  <c r="T48" i="1"/>
  <c r="X48" i="1"/>
  <c r="S48" i="1"/>
  <c r="R48" i="1"/>
  <c r="V48" i="1"/>
  <c r="W48" i="1"/>
  <c r="Y48" i="1"/>
  <c r="Z48" i="1"/>
  <c r="U47" i="1"/>
  <c r="T47" i="1"/>
  <c r="X47" i="1"/>
  <c r="S47" i="1"/>
  <c r="R47" i="1"/>
  <c r="V47" i="1"/>
  <c r="W47" i="1"/>
  <c r="Y47" i="1"/>
  <c r="Z47" i="1"/>
  <c r="U46" i="1"/>
  <c r="T46" i="1"/>
  <c r="X46" i="1"/>
  <c r="S46" i="1"/>
  <c r="R46" i="1"/>
  <c r="V46" i="1"/>
  <c r="W46" i="1"/>
  <c r="Y46" i="1"/>
  <c r="Z46" i="1"/>
  <c r="U45" i="1"/>
  <c r="T45" i="1"/>
  <c r="X45" i="1"/>
  <c r="S45" i="1"/>
  <c r="R45" i="1"/>
  <c r="V45" i="1"/>
  <c r="W45" i="1"/>
  <c r="Y45" i="1"/>
  <c r="Z45" i="1"/>
  <c r="U44" i="1"/>
  <c r="T44" i="1"/>
  <c r="X44" i="1"/>
  <c r="S44" i="1"/>
  <c r="R44" i="1"/>
  <c r="V44" i="1"/>
  <c r="W44" i="1"/>
  <c r="Y44" i="1"/>
  <c r="Z44" i="1"/>
  <c r="U43" i="1"/>
  <c r="T43" i="1"/>
  <c r="X43" i="1"/>
  <c r="S43" i="1"/>
  <c r="R43" i="1"/>
  <c r="V43" i="1"/>
  <c r="W43" i="1"/>
  <c r="Y43" i="1"/>
  <c r="Z43" i="1"/>
  <c r="U42" i="1"/>
  <c r="T42" i="1"/>
  <c r="X42" i="1"/>
  <c r="S42" i="1"/>
  <c r="R42" i="1"/>
  <c r="V42" i="1"/>
  <c r="W42" i="1"/>
  <c r="Y42" i="1"/>
  <c r="Z42" i="1"/>
  <c r="U41" i="1"/>
  <c r="T41" i="1"/>
  <c r="X41" i="1"/>
  <c r="S41" i="1"/>
  <c r="R41" i="1"/>
  <c r="V41" i="1"/>
  <c r="W41" i="1"/>
  <c r="Y41" i="1"/>
  <c r="Z41" i="1"/>
  <c r="U40" i="1"/>
  <c r="T40" i="1"/>
  <c r="X40" i="1"/>
  <c r="S40" i="1"/>
  <c r="R40" i="1"/>
  <c r="V40" i="1"/>
  <c r="W40" i="1"/>
  <c r="Y40" i="1"/>
  <c r="Z40" i="1"/>
  <c r="U39" i="1"/>
  <c r="T39" i="1"/>
  <c r="X39" i="1"/>
  <c r="S39" i="1"/>
  <c r="R39" i="1"/>
  <c r="V39" i="1"/>
  <c r="W39" i="1"/>
  <c r="Y39" i="1"/>
  <c r="Z39" i="1"/>
  <c r="U38" i="1"/>
  <c r="T38" i="1"/>
  <c r="X38" i="1"/>
  <c r="S38" i="1"/>
  <c r="R38" i="1"/>
  <c r="V38" i="1"/>
  <c r="W38" i="1"/>
  <c r="Y38" i="1"/>
  <c r="Z38" i="1"/>
  <c r="U37" i="1"/>
  <c r="T37" i="1"/>
  <c r="X37" i="1"/>
  <c r="S37" i="1"/>
  <c r="R37" i="1"/>
  <c r="V37" i="1"/>
  <c r="W37" i="1"/>
  <c r="Y37" i="1"/>
  <c r="Z37" i="1"/>
  <c r="T35" i="1"/>
  <c r="U35" i="1"/>
  <c r="X35" i="1"/>
  <c r="R35" i="1"/>
  <c r="S35" i="1"/>
  <c r="V35" i="1"/>
  <c r="W35" i="1"/>
  <c r="Y35" i="1"/>
  <c r="Z35" i="1"/>
  <c r="U36" i="1"/>
  <c r="S36" i="1"/>
  <c r="A6" i="1"/>
  <c r="R36" i="1"/>
  <c r="T36" i="1"/>
  <c r="V36" i="1"/>
  <c r="W36" i="1"/>
  <c r="X36" i="1"/>
  <c r="Y36" i="1"/>
  <c r="Z36" i="1"/>
  <c r="S33" i="1"/>
  <c r="U33" i="1"/>
  <c r="R33" i="1"/>
  <c r="T33" i="1"/>
  <c r="V33" i="1"/>
  <c r="W33" i="1"/>
  <c r="X33" i="1"/>
  <c r="Y33" i="1"/>
  <c r="Z33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S52" i="1"/>
  <c r="U52" i="1"/>
  <c r="R52" i="1"/>
  <c r="T52" i="1"/>
  <c r="V52" i="1"/>
  <c r="W52" i="1"/>
  <c r="X52" i="1"/>
  <c r="Y52" i="1"/>
  <c r="Z52" i="1"/>
  <c r="N52" i="1"/>
  <c r="N53" i="1"/>
  <c r="N54" i="1"/>
  <c r="N55" i="1"/>
  <c r="N56" i="1"/>
  <c r="N57" i="1"/>
  <c r="N58" i="1"/>
  <c r="N59" i="1"/>
  <c r="N60" i="1"/>
  <c r="N61" i="1"/>
  <c r="S62" i="1"/>
  <c r="U62" i="1"/>
  <c r="R62" i="1"/>
  <c r="T62" i="1"/>
  <c r="V62" i="1"/>
  <c r="W62" i="1"/>
  <c r="X62" i="1"/>
  <c r="Y62" i="1"/>
  <c r="Z62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S77" i="1"/>
  <c r="U77" i="1"/>
  <c r="R77" i="1"/>
  <c r="T77" i="1"/>
  <c r="V77" i="1"/>
  <c r="W77" i="1"/>
  <c r="X77" i="1"/>
  <c r="Y77" i="1"/>
  <c r="Z77" i="1"/>
  <c r="N77" i="1"/>
  <c r="S78" i="1"/>
  <c r="U78" i="1"/>
  <c r="R78" i="1"/>
  <c r="T78" i="1"/>
  <c r="V78" i="1"/>
  <c r="W78" i="1"/>
  <c r="X78" i="1"/>
  <c r="Y78" i="1"/>
  <c r="Z78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7" i="1"/>
  <c r="S98" i="1"/>
  <c r="U98" i="1"/>
  <c r="R98" i="1"/>
  <c r="T98" i="1"/>
  <c r="V98" i="1"/>
  <c r="W98" i="1"/>
  <c r="X98" i="1"/>
  <c r="Y98" i="1"/>
  <c r="Z98" i="1"/>
  <c r="N98" i="1"/>
  <c r="S99" i="1"/>
  <c r="U99" i="1"/>
  <c r="R99" i="1"/>
  <c r="T99" i="1"/>
  <c r="V99" i="1"/>
  <c r="W99" i="1"/>
  <c r="X99" i="1"/>
  <c r="Y99" i="1"/>
  <c r="Z99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S114" i="1"/>
  <c r="U114" i="1"/>
  <c r="R114" i="1"/>
  <c r="T114" i="1"/>
  <c r="V114" i="1"/>
  <c r="W114" i="1"/>
  <c r="X114" i="1"/>
  <c r="Y114" i="1"/>
  <c r="Z114" i="1"/>
  <c r="N114" i="1"/>
  <c r="S115" i="1"/>
  <c r="U115" i="1"/>
  <c r="R115" i="1"/>
  <c r="T115" i="1"/>
  <c r="V115" i="1"/>
  <c r="W115" i="1"/>
  <c r="X115" i="1"/>
  <c r="Y115" i="1"/>
  <c r="Z115" i="1"/>
  <c r="N115" i="1"/>
  <c r="S116" i="1"/>
  <c r="U116" i="1"/>
  <c r="R116" i="1"/>
  <c r="T116" i="1"/>
  <c r="V116" i="1"/>
  <c r="W116" i="1"/>
  <c r="X116" i="1"/>
  <c r="Y116" i="1"/>
  <c r="Z116" i="1"/>
  <c r="N116" i="1"/>
  <c r="S117" i="1"/>
  <c r="U117" i="1"/>
  <c r="R117" i="1"/>
  <c r="T117" i="1"/>
  <c r="V117" i="1"/>
  <c r="W117" i="1"/>
  <c r="X117" i="1"/>
  <c r="Y117" i="1"/>
  <c r="Z117" i="1"/>
  <c r="N117" i="1"/>
  <c r="S118" i="1"/>
  <c r="U118" i="1"/>
  <c r="R118" i="1"/>
  <c r="T118" i="1"/>
  <c r="V118" i="1"/>
  <c r="W118" i="1"/>
  <c r="X118" i="1"/>
  <c r="Y118" i="1"/>
  <c r="Z118" i="1"/>
  <c r="N118" i="1"/>
  <c r="S119" i="1"/>
  <c r="U119" i="1"/>
  <c r="R119" i="1"/>
  <c r="T119" i="1"/>
  <c r="V119" i="1"/>
  <c r="W119" i="1"/>
  <c r="X119" i="1"/>
  <c r="Y119" i="1"/>
  <c r="Z119" i="1"/>
  <c r="N119" i="1"/>
  <c r="S120" i="1"/>
  <c r="U120" i="1"/>
  <c r="R120" i="1"/>
  <c r="T120" i="1"/>
  <c r="V120" i="1"/>
  <c r="W120" i="1"/>
  <c r="X120" i="1"/>
  <c r="Y120" i="1"/>
  <c r="Z120" i="1"/>
  <c r="N120" i="1"/>
  <c r="S121" i="1"/>
  <c r="U121" i="1"/>
  <c r="R121" i="1"/>
  <c r="T121" i="1"/>
  <c r="V121" i="1"/>
  <c r="W121" i="1"/>
  <c r="X121" i="1"/>
  <c r="Y121" i="1"/>
  <c r="Z121" i="1"/>
  <c r="N121" i="1"/>
  <c r="S122" i="1"/>
  <c r="U122" i="1"/>
  <c r="R122" i="1"/>
  <c r="T122" i="1"/>
  <c r="V122" i="1"/>
  <c r="W122" i="1"/>
  <c r="X122" i="1"/>
  <c r="Y122" i="1"/>
  <c r="Z122" i="1"/>
  <c r="N122" i="1"/>
  <c r="S123" i="1"/>
  <c r="U123" i="1"/>
  <c r="R123" i="1"/>
  <c r="T123" i="1"/>
  <c r="V123" i="1"/>
  <c r="W123" i="1"/>
  <c r="X123" i="1"/>
  <c r="Y123" i="1"/>
  <c r="Z123" i="1"/>
  <c r="N123" i="1"/>
  <c r="S124" i="1"/>
  <c r="U124" i="1"/>
  <c r="R124" i="1"/>
  <c r="T124" i="1"/>
  <c r="V124" i="1"/>
  <c r="W124" i="1"/>
  <c r="X124" i="1"/>
  <c r="Y124" i="1"/>
  <c r="Z124" i="1"/>
  <c r="N124" i="1"/>
  <c r="S125" i="1"/>
  <c r="U125" i="1"/>
  <c r="R125" i="1"/>
  <c r="T125" i="1"/>
  <c r="V125" i="1"/>
  <c r="W125" i="1"/>
  <c r="X125" i="1"/>
  <c r="Y125" i="1"/>
  <c r="Z125" i="1"/>
  <c r="N125" i="1"/>
  <c r="S126" i="1"/>
  <c r="U126" i="1"/>
  <c r="R126" i="1"/>
  <c r="T126" i="1"/>
  <c r="V126" i="1"/>
  <c r="W126" i="1"/>
  <c r="X126" i="1"/>
  <c r="Y126" i="1"/>
  <c r="Z126" i="1"/>
  <c r="N126" i="1"/>
  <c r="S127" i="1"/>
  <c r="U127" i="1"/>
  <c r="R127" i="1"/>
  <c r="T127" i="1"/>
  <c r="V127" i="1"/>
  <c r="W127" i="1"/>
  <c r="X127" i="1"/>
  <c r="Y127" i="1"/>
  <c r="Z127" i="1"/>
  <c r="N127" i="1"/>
  <c r="S128" i="1"/>
  <c r="U128" i="1"/>
  <c r="R128" i="1"/>
  <c r="T128" i="1"/>
  <c r="V128" i="1"/>
  <c r="W128" i="1"/>
  <c r="X128" i="1"/>
  <c r="Y128" i="1"/>
  <c r="Z128" i="1"/>
  <c r="N128" i="1"/>
  <c r="AA33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</calcChain>
</file>

<file path=xl/sharedStrings.xml><?xml version="1.0" encoding="utf-8"?>
<sst xmlns="http://schemas.openxmlformats.org/spreadsheetml/2006/main" count="411" uniqueCount="160">
  <si>
    <t>Date</t>
  </si>
  <si>
    <t>Time</t>
  </si>
  <si>
    <t>on</t>
  </si>
  <si>
    <t>off</t>
  </si>
  <si>
    <t>Call</t>
  </si>
  <si>
    <t>Dist</t>
  </si>
  <si>
    <t>toLat</t>
  </si>
  <si>
    <t>toLon</t>
  </si>
  <si>
    <t>dx</t>
  </si>
  <si>
    <t>dy</t>
  </si>
  <si>
    <t>dz</t>
  </si>
  <si>
    <t>chord</t>
  </si>
  <si>
    <t>arc</t>
  </si>
  <si>
    <t>DM12ju</t>
  </si>
  <si>
    <t>deLon</t>
  </si>
  <si>
    <t>deLat</t>
  </si>
  <si>
    <t>curve</t>
  </si>
  <si>
    <t>1n</t>
  </si>
  <si>
    <t>1f</t>
  </si>
  <si>
    <t>2n</t>
  </si>
  <si>
    <t>2f</t>
  </si>
  <si>
    <t>Q</t>
  </si>
  <si>
    <t>U</t>
  </si>
  <si>
    <t>W6QIW</t>
  </si>
  <si>
    <t>DM04am</t>
  </si>
  <si>
    <t>WA6CGR</t>
  </si>
  <si>
    <t>DM03ut</t>
  </si>
  <si>
    <t>DM12mq</t>
  </si>
  <si>
    <t>W6OYJ</t>
  </si>
  <si>
    <t>K6QPV</t>
  </si>
  <si>
    <t>N6RMJ</t>
  </si>
  <si>
    <t>KE6HPZ</t>
  </si>
  <si>
    <t>DM04ms</t>
  </si>
  <si>
    <t>K6GZA</t>
  </si>
  <si>
    <t>AA6IW</t>
  </si>
  <si>
    <t>N6VI</t>
  </si>
  <si>
    <t>N5BF</t>
  </si>
  <si>
    <t>10 GHz only</t>
  </si>
  <si>
    <t>N5BF op</t>
  </si>
  <si>
    <t>Tm Wknd 1</t>
  </si>
  <si>
    <t>Tm Wknd 2</t>
  </si>
  <si>
    <t>DM03wt</t>
  </si>
  <si>
    <t>N6TEB</t>
  </si>
  <si>
    <t>DM03ww</t>
  </si>
  <si>
    <t>K6NKC</t>
  </si>
  <si>
    <t>DM04ti</t>
  </si>
  <si>
    <t>calls duped manually via autocomplete</t>
  </si>
  <si>
    <t>AF6NA</t>
  </si>
  <si>
    <t>WA6JBD</t>
  </si>
  <si>
    <t>W6BY</t>
  </si>
  <si>
    <t>CM97kh</t>
  </si>
  <si>
    <t>N6NU</t>
  </si>
  <si>
    <t>DM04vf</t>
  </si>
  <si>
    <t>DM13co</t>
  </si>
  <si>
    <t>2015</t>
  </si>
  <si>
    <t>site</t>
  </si>
  <si>
    <t>score</t>
  </si>
  <si>
    <t>dist</t>
  </si>
  <si>
    <t>best</t>
  </si>
  <si>
    <t>DM04wt</t>
  </si>
  <si>
    <t>Wknd 1</t>
  </si>
  <si>
    <t>Wknd 2</t>
  </si>
  <si>
    <t>Grand</t>
  </si>
  <si>
    <t>site matrix</t>
  </si>
  <si>
    <t>Beacons</t>
  </si>
  <si>
    <t>PV</t>
  </si>
  <si>
    <t>Sant</t>
  </si>
  <si>
    <t>Frazier</t>
  </si>
  <si>
    <t>SDG</t>
  </si>
  <si>
    <t>Vacca</t>
  </si>
  <si>
    <t>deGrid</t>
  </si>
  <si>
    <t>toGrid</t>
  </si>
  <si>
    <t>toBear</t>
  </si>
  <si>
    <t>deBear</t>
  </si>
  <si>
    <t>checkBear</t>
  </si>
  <si>
    <t>deAng</t>
  </si>
  <si>
    <t>toAng</t>
  </si>
  <si>
    <t>to PV</t>
  </si>
  <si>
    <t>to Sant</t>
  </si>
  <si>
    <t>to Frazier</t>
  </si>
  <si>
    <t>to SDG</t>
  </si>
  <si>
    <t>to Vacca</t>
  </si>
  <si>
    <t>sin(C)/sin(c)</t>
  </si>
  <si>
    <t>Tm Total</t>
  </si>
  <si>
    <t>WB6NOA</t>
  </si>
  <si>
    <t>DM04tc</t>
  </si>
  <si>
    <t>WB6TFC</t>
  </si>
  <si>
    <t>DM12no</t>
  </si>
  <si>
    <t>K6DYD</t>
  </si>
  <si>
    <t>W6SR</t>
  </si>
  <si>
    <t>CM88ws</t>
  </si>
  <si>
    <t>AD6FP</t>
  </si>
  <si>
    <t>DM25gw</t>
  </si>
  <si>
    <t>8/15/15 Frazier Crew</t>
  </si>
  <si>
    <t>Lars</t>
  </si>
  <si>
    <t>KD6BPP</t>
  </si>
  <si>
    <t>Kjell (not operating)</t>
  </si>
  <si>
    <t>Ron</t>
  </si>
  <si>
    <t>Marty</t>
  </si>
  <si>
    <t>Courtney</t>
  </si>
  <si>
    <t>Glenn</t>
  </si>
  <si>
    <t>KE6PHB</t>
  </si>
  <si>
    <t>KK6GZJ</t>
  </si>
  <si>
    <t>W6DL</t>
  </si>
  <si>
    <t>DM13jm</t>
  </si>
  <si>
    <t>W6YEP</t>
  </si>
  <si>
    <t>CM97pb</t>
  </si>
  <si>
    <t>N9JIM</t>
  </si>
  <si>
    <t>KD6W</t>
  </si>
  <si>
    <t>8/15/15-8/16/15 entered 8/27/15</t>
  </si>
  <si>
    <t>WA6CDR</t>
  </si>
  <si>
    <t>DM27qv</t>
  </si>
  <si>
    <t>DM03tr</t>
  </si>
  <si>
    <t>WB6JDH</t>
  </si>
  <si>
    <t>N6CA</t>
  </si>
  <si>
    <t>DM04wm</t>
  </si>
  <si>
    <t>W6IEE</t>
  </si>
  <si>
    <t>KC6QHP</t>
  </si>
  <si>
    <t>DM03tu</t>
  </si>
  <si>
    <t>CM96rw</t>
  </si>
  <si>
    <t>KK6MXP</t>
  </si>
  <si>
    <t>DM14jf</t>
  </si>
  <si>
    <t>CM97mb</t>
  </si>
  <si>
    <t>CM96tt</t>
  </si>
  <si>
    <t>DM04wr</t>
  </si>
  <si>
    <t>CM96tp</t>
  </si>
  <si>
    <t>rate</t>
  </si>
  <si>
    <t>average</t>
  </si>
  <si>
    <t>DM06fh</t>
  </si>
  <si>
    <t>DM14cs</t>
  </si>
  <si>
    <t>DM06dl</t>
  </si>
  <si>
    <t>8/16/15 Secret Site 51 Crew</t>
  </si>
  <si>
    <t>Dave</t>
  </si>
  <si>
    <t>DM05ra</t>
  </si>
  <si>
    <t>DM04el</t>
  </si>
  <si>
    <t>DM14ca</t>
  </si>
  <si>
    <t>DM04xf</t>
  </si>
  <si>
    <t>DM13jw</t>
  </si>
  <si>
    <t xml:space="preserve"> </t>
  </si>
  <si>
    <t>DM14gq</t>
  </si>
  <si>
    <t>KB9FKO</t>
  </si>
  <si>
    <t>DM14fv</t>
  </si>
  <si>
    <t>DM04qn</t>
  </si>
  <si>
    <t>site move</t>
  </si>
  <si>
    <t>Move calculators</t>
  </si>
  <si>
    <t>Santiago</t>
  </si>
  <si>
    <t>Vaca</t>
  </si>
  <si>
    <t>DM13fr</t>
  </si>
  <si>
    <t>CM88wj</t>
  </si>
  <si>
    <t>DM03ts</t>
  </si>
  <si>
    <t>all &gt; 16 km</t>
  </si>
  <si>
    <t>Also</t>
  </si>
  <si>
    <t>CM97bl</t>
  </si>
  <si>
    <t>Allison</t>
  </si>
  <si>
    <t>Nelson</t>
  </si>
  <si>
    <t>DN30vo</t>
  </si>
  <si>
    <t>DM04tz</t>
  </si>
  <si>
    <t>DM05tb</t>
  </si>
  <si>
    <t>Earth radius</t>
  </si>
  <si>
    <t>radians in a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</si>
</sst>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20" fontId="0" fillId="0" borderId="0" xfId="0" applyNumberFormat="1"/>
    <xf numFmtId="1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0" fontId="0" fillId="0" borderId="0" xfId="0" quotePrefix="1" applyNumberFormat="1"/>
    <xf numFmtId="0" fontId="5" fillId="0" borderId="0" xfId="0" applyFont="1"/>
    <xf numFmtId="0" fontId="5" fillId="0" borderId="0" xfId="0" quotePrefix="1" applyFont="1"/>
    <xf numFmtId="1" fontId="1" fillId="0" borderId="0" xfId="0" applyNumberFormat="1" applyFont="1"/>
    <xf numFmtId="165" fontId="0" fillId="0" borderId="0" xfId="0" applyNumberFormat="1"/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20" fontId="1" fillId="0" borderId="0" xfId="0" applyNumberFormat="1" applyFont="1"/>
    <xf numFmtId="0" fontId="0" fillId="0" borderId="0" xfId="0" applyNumberFormat="1" applyFont="1"/>
  </cellXfs>
  <cellStyles count="2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8"/>
  <sheetViews>
    <sheetView tabSelected="1" workbookViewId="0">
      <selection activeCell="A34" sqref="A34:XFD34"/>
    </sheetView>
  </sheetViews>
  <sheetFormatPr baseColWidth="10" defaultRowHeight="15" x14ac:dyDescent="0"/>
  <cols>
    <col min="1" max="1" width="10.6640625" bestFit="1" customWidth="1"/>
    <col min="2" max="2" width="9.5" customWidth="1"/>
    <col min="3" max="3" width="3.33203125" bestFit="1" customWidth="1"/>
    <col min="4" max="4" width="3.5" bestFit="1" customWidth="1"/>
    <col min="5" max="8" width="3.5" hidden="1" customWidth="1"/>
    <col min="9" max="9" width="2.6640625" bestFit="1" customWidth="1"/>
    <col min="10" max="10" width="2.5" bestFit="1" customWidth="1"/>
    <col min="11" max="11" width="12.83203125" bestFit="1" customWidth="1"/>
    <col min="12" max="12" width="8.33203125" customWidth="1"/>
    <col min="13" max="13" width="9.33203125" bestFit="1" customWidth="1"/>
    <col min="14" max="14" width="4.33203125" style="3" bestFit="1" customWidth="1"/>
    <col min="15" max="15" width="7" customWidth="1"/>
    <col min="16" max="16" width="6.6640625" customWidth="1"/>
    <col min="17" max="17" width="9.1640625" bestFit="1" customWidth="1"/>
    <col min="28" max="28" width="12.1640625" bestFit="1" customWidth="1"/>
  </cols>
  <sheetData>
    <row r="1" spans="1:26">
      <c r="A1" s="4" t="s">
        <v>39</v>
      </c>
      <c r="B1" s="5">
        <f>(SUM(F33:F1023)-SUM(E33:E1023))</f>
        <v>0.6875</v>
      </c>
      <c r="K1" s="4" t="s">
        <v>36</v>
      </c>
      <c r="M1" s="11">
        <f>S5/B1/24</f>
        <v>4.6060606060606064</v>
      </c>
      <c r="N1" s="3" t="s">
        <v>126</v>
      </c>
      <c r="Q1" s="12" t="s">
        <v>55</v>
      </c>
      <c r="R1" s="13" t="s">
        <v>56</v>
      </c>
      <c r="S1" s="13" t="s">
        <v>21</v>
      </c>
      <c r="T1" s="14" t="s">
        <v>22</v>
      </c>
      <c r="U1" s="13" t="s">
        <v>57</v>
      </c>
      <c r="V1" s="13" t="s">
        <v>58</v>
      </c>
      <c r="W1" s="13" t="s">
        <v>127</v>
      </c>
    </row>
    <row r="2" spans="1:26">
      <c r="A2" s="4" t="s">
        <v>40</v>
      </c>
      <c r="B2" s="5">
        <f>(SUM(H33:H1023)-SUM(G33:G1023))</f>
        <v>6.944444467080757E-4</v>
      </c>
      <c r="K2" s="4" t="s">
        <v>37</v>
      </c>
      <c r="M2" s="11">
        <f>S9/B2/24</f>
        <v>0</v>
      </c>
      <c r="Q2" s="7" t="s">
        <v>32</v>
      </c>
      <c r="R2">
        <f>S2+100*T2+U2</f>
        <v>13209</v>
      </c>
      <c r="S2">
        <f>SUM(I34:I76)</f>
        <v>43</v>
      </c>
      <c r="T2">
        <f>SUM(J34:J76)</f>
        <v>27</v>
      </c>
      <c r="U2" s="3">
        <f>SUM(N34:N76)</f>
        <v>10466</v>
      </c>
      <c r="V2" s="3">
        <f>MAX(N34:N76)</f>
        <v>527</v>
      </c>
      <c r="W2" s="11">
        <f>U2/S2</f>
        <v>243.3953488372093</v>
      </c>
    </row>
    <row r="3" spans="1:26">
      <c r="A3" s="4" t="s">
        <v>83</v>
      </c>
      <c r="B3" s="5">
        <f>B1+B2</f>
        <v>0.68819444444670808</v>
      </c>
      <c r="K3" s="8" t="s">
        <v>38</v>
      </c>
      <c r="M3" s="11">
        <f>S10/B3/24</f>
        <v>4.6014127144147334</v>
      </c>
      <c r="Q3" t="s">
        <v>45</v>
      </c>
      <c r="R3">
        <f>S3+100*T3+U3</f>
        <v>3106</v>
      </c>
      <c r="S3">
        <f>SUM(I79:I97)</f>
        <v>19</v>
      </c>
      <c r="T3">
        <f>SUM(J79:J97)</f>
        <v>4</v>
      </c>
      <c r="U3" s="3">
        <f>SUM(N79:N97)</f>
        <v>2687</v>
      </c>
      <c r="V3" s="3">
        <f>MAX(N79:N97)</f>
        <v>319</v>
      </c>
      <c r="W3" s="11">
        <f>U3/S3</f>
        <v>141.42105263157896</v>
      </c>
    </row>
    <row r="4" spans="1:26">
      <c r="B4" s="5"/>
      <c r="K4" s="9" t="s">
        <v>54</v>
      </c>
      <c r="Q4" t="s">
        <v>41</v>
      </c>
      <c r="R4">
        <f>S4+100*T4+U4</f>
        <v>1568</v>
      </c>
      <c r="S4">
        <f>SUM(I100:I113)</f>
        <v>14</v>
      </c>
      <c r="T4">
        <f>SUM(J100:J113)</f>
        <v>2</v>
      </c>
      <c r="U4" s="3">
        <f>SUM(N100:N113)</f>
        <v>1354</v>
      </c>
      <c r="V4" s="3">
        <f>MAX(N100:N113)</f>
        <v>137</v>
      </c>
      <c r="W4" s="11">
        <f>U4/S4</f>
        <v>96.714285714285708</v>
      </c>
    </row>
    <row r="5" spans="1:26">
      <c r="B5" s="5"/>
      <c r="Q5" s="4" t="s">
        <v>60</v>
      </c>
      <c r="R5">
        <f>S5+100*T5+U5</f>
        <v>17883</v>
      </c>
      <c r="S5">
        <f>SUM(S2:S4)</f>
        <v>76</v>
      </c>
      <c r="T5">
        <f>SUM(T2:T4)</f>
        <v>33</v>
      </c>
      <c r="U5">
        <f>SUM(U2:U4)</f>
        <v>14507</v>
      </c>
      <c r="V5" s="3">
        <f>MAX(V2:V4)</f>
        <v>527</v>
      </c>
      <c r="W5" s="11">
        <f>U5/S5</f>
        <v>190.88157894736841</v>
      </c>
    </row>
    <row r="6" spans="1:26">
      <c r="A6">
        <f>PI()/180</f>
        <v>1.7453292519943295E-2</v>
      </c>
      <c r="B6" s="6" t="s">
        <v>159</v>
      </c>
      <c r="T6" s="3"/>
    </row>
    <row r="7" spans="1:26">
      <c r="A7">
        <v>6378.1369999999997</v>
      </c>
      <c r="B7" s="16" t="s">
        <v>158</v>
      </c>
      <c r="T7" s="3"/>
    </row>
    <row r="8" spans="1:26">
      <c r="A8" s="4"/>
      <c r="B8" s="4"/>
      <c r="T8" s="3"/>
    </row>
    <row r="9" spans="1:26">
      <c r="A9" s="6"/>
      <c r="B9" s="6"/>
      <c r="Q9" s="4" t="s">
        <v>61</v>
      </c>
      <c r="T9" s="3"/>
    </row>
    <row r="10" spans="1:26">
      <c r="A10" s="6"/>
      <c r="B10" s="3"/>
      <c r="Q10" s="4" t="s">
        <v>62</v>
      </c>
      <c r="R10" s="4">
        <f>S10+100*T10+U10</f>
        <v>17883</v>
      </c>
      <c r="S10" s="10">
        <f>S9+S5</f>
        <v>76</v>
      </c>
      <c r="T10" s="10">
        <f>T9+T5</f>
        <v>33</v>
      </c>
      <c r="U10" s="10">
        <f>U9+U5</f>
        <v>14507</v>
      </c>
      <c r="V10" s="10">
        <f>MAX(V9,V5)</f>
        <v>527</v>
      </c>
    </row>
    <row r="11" spans="1:26">
      <c r="A11" s="6"/>
      <c r="B11" s="3"/>
    </row>
    <row r="12" spans="1:26">
      <c r="A12" s="6" t="s">
        <v>109</v>
      </c>
      <c r="B12" s="3"/>
      <c r="Q12" t="s">
        <v>63</v>
      </c>
      <c r="R12" t="s">
        <v>32</v>
      </c>
      <c r="S12" t="s">
        <v>45</v>
      </c>
      <c r="T12" t="s">
        <v>59</v>
      </c>
    </row>
    <row r="13" spans="1:26">
      <c r="A13" s="6"/>
      <c r="B13" s="3"/>
      <c r="O13" t="s">
        <v>150</v>
      </c>
      <c r="Q13" t="s">
        <v>32</v>
      </c>
      <c r="R13">
        <v>0</v>
      </c>
      <c r="S13" s="3">
        <f>N135</f>
        <v>71</v>
      </c>
      <c r="T13" s="3">
        <f>N137</f>
        <v>131</v>
      </c>
    </row>
    <row r="14" spans="1:26">
      <c r="A14" s="6"/>
      <c r="B14" s="3"/>
      <c r="Q14" t="s">
        <v>45</v>
      </c>
      <c r="S14">
        <v>0</v>
      </c>
      <c r="T14" s="3">
        <f>N136</f>
        <v>65</v>
      </c>
    </row>
    <row r="15" spans="1:26">
      <c r="A15" s="6"/>
      <c r="B15" s="3"/>
      <c r="Q15" t="s">
        <v>41</v>
      </c>
      <c r="T15">
        <v>0</v>
      </c>
    </row>
    <row r="16" spans="1:26">
      <c r="A16" s="6"/>
      <c r="B16" s="3"/>
      <c r="W16" t="s">
        <v>151</v>
      </c>
      <c r="X16" t="s">
        <v>153</v>
      </c>
      <c r="Y16" t="s">
        <v>152</v>
      </c>
      <c r="Z16">
        <v>0.192</v>
      </c>
    </row>
    <row r="17" spans="1:33">
      <c r="A17" s="6" t="s">
        <v>93</v>
      </c>
      <c r="B17" s="3"/>
      <c r="X17" t="s">
        <v>154</v>
      </c>
      <c r="Y17" t="s">
        <v>155</v>
      </c>
      <c r="Z17">
        <v>0.19400000000000001</v>
      </c>
    </row>
    <row r="18" spans="1:33">
      <c r="A18" s="6" t="s">
        <v>34</v>
      </c>
      <c r="B18" s="3" t="s">
        <v>94</v>
      </c>
    </row>
    <row r="19" spans="1:33">
      <c r="A19" s="6" t="s">
        <v>95</v>
      </c>
      <c r="B19" s="3" t="s">
        <v>96</v>
      </c>
      <c r="P19" s="4">
        <v>2013</v>
      </c>
      <c r="Q19" s="15">
        <v>0.4458333333333333</v>
      </c>
      <c r="R19" s="4">
        <v>16699</v>
      </c>
      <c r="S19" s="4">
        <v>81</v>
      </c>
      <c r="T19" s="4">
        <v>31</v>
      </c>
      <c r="U19" s="4">
        <v>13599</v>
      </c>
      <c r="V19" s="4">
        <v>427</v>
      </c>
      <c r="W19" s="2"/>
    </row>
    <row r="20" spans="1:33">
      <c r="A20" s="6" t="s">
        <v>33</v>
      </c>
      <c r="B20" s="3" t="s">
        <v>97</v>
      </c>
    </row>
    <row r="21" spans="1:33">
      <c r="A21" s="6" t="s">
        <v>35</v>
      </c>
      <c r="B21" s="3" t="s">
        <v>98</v>
      </c>
      <c r="R21">
        <v>143</v>
      </c>
      <c r="S21">
        <v>0.3</v>
      </c>
      <c r="T21">
        <v>149</v>
      </c>
      <c r="U21">
        <v>0.33</v>
      </c>
      <c r="V21">
        <v>140</v>
      </c>
      <c r="W21">
        <v>0.31</v>
      </c>
      <c r="X21">
        <v>146</v>
      </c>
      <c r="Y21">
        <v>0.36</v>
      </c>
      <c r="Z21">
        <v>152</v>
      </c>
      <c r="AA21">
        <v>0.32500000000000001</v>
      </c>
    </row>
    <row r="22" spans="1:33">
      <c r="A22" s="6" t="s">
        <v>36</v>
      </c>
      <c r="B22" s="3" t="s">
        <v>99</v>
      </c>
      <c r="Q22" s="4" t="s">
        <v>64</v>
      </c>
      <c r="R22" t="s">
        <v>65</v>
      </c>
      <c r="S22" t="s">
        <v>77</v>
      </c>
      <c r="T22" t="s">
        <v>66</v>
      </c>
      <c r="U22" t="s">
        <v>78</v>
      </c>
      <c r="V22" t="s">
        <v>67</v>
      </c>
      <c r="W22" t="s">
        <v>79</v>
      </c>
      <c r="X22" t="s">
        <v>68</v>
      </c>
      <c r="Y22" t="s">
        <v>80</v>
      </c>
      <c r="Z22" t="s">
        <v>69</v>
      </c>
      <c r="AA22" t="s">
        <v>81</v>
      </c>
    </row>
    <row r="23" spans="1:33">
      <c r="A23" s="6" t="s">
        <v>31</v>
      </c>
      <c r="B23" s="3" t="s">
        <v>100</v>
      </c>
      <c r="N23"/>
      <c r="R23" t="str">
        <f>M143</f>
        <v>DM03ts</v>
      </c>
      <c r="S23" t="str">
        <f>M143</f>
        <v>DM03ts</v>
      </c>
      <c r="T23" t="str">
        <f>M149</f>
        <v>DM13fr</v>
      </c>
      <c r="U23" t="str">
        <f>M149</f>
        <v>DM13fr</v>
      </c>
      <c r="V23" t="str">
        <f>M140</f>
        <v>DM04ms</v>
      </c>
      <c r="W23" t="str">
        <f>M140</f>
        <v>DM04ms</v>
      </c>
      <c r="X23" t="str">
        <f>M146</f>
        <v>DM12mq</v>
      </c>
      <c r="Y23" t="str">
        <f>M146</f>
        <v>DM12mq</v>
      </c>
      <c r="Z23" t="str">
        <f>M152</f>
        <v>CM88wj</v>
      </c>
      <c r="AA23" t="str">
        <f>M152</f>
        <v>CM88wj</v>
      </c>
    </row>
    <row r="24" spans="1:33">
      <c r="A24" s="6"/>
      <c r="B24" s="3"/>
      <c r="N24"/>
      <c r="Q24" t="s">
        <v>32</v>
      </c>
      <c r="R24" s="3">
        <f t="shared" ref="R24:S26" si="0">N143</f>
        <v>124</v>
      </c>
      <c r="S24" s="3">
        <f t="shared" si="0"/>
        <v>154</v>
      </c>
      <c r="T24" s="3">
        <f>N149</f>
        <v>174</v>
      </c>
      <c r="U24" s="3">
        <f>O149</f>
        <v>131</v>
      </c>
      <c r="V24" s="3">
        <f t="shared" ref="V24:W26" si="1">N140</f>
        <v>0</v>
      </c>
      <c r="W24" s="3" t="str">
        <f t="shared" si="1"/>
        <v/>
      </c>
      <c r="X24" s="3">
        <f t="shared" ref="X24:Y26" si="2">N146</f>
        <v>297</v>
      </c>
      <c r="Y24" s="3">
        <f t="shared" si="2"/>
        <v>141</v>
      </c>
      <c r="Z24" s="3">
        <f t="shared" ref="Z24:AA26" si="3">N152</f>
        <v>493</v>
      </c>
      <c r="AA24" s="3">
        <f t="shared" si="3"/>
        <v>326</v>
      </c>
    </row>
    <row r="25" spans="1:33">
      <c r="A25" s="6" t="s">
        <v>131</v>
      </c>
      <c r="B25" s="3"/>
      <c r="N25"/>
      <c r="Q25" t="s">
        <v>45</v>
      </c>
      <c r="R25" s="3">
        <f t="shared" si="0"/>
        <v>65</v>
      </c>
      <c r="S25" s="3">
        <f t="shared" si="0"/>
        <v>180</v>
      </c>
      <c r="T25" s="3">
        <f t="shared" ref="T25:T26" si="4">N150</f>
        <v>104</v>
      </c>
      <c r="U25" s="3">
        <f>O150</f>
        <v>132</v>
      </c>
      <c r="V25" s="3">
        <f t="shared" si="1"/>
        <v>71</v>
      </c>
      <c r="W25" s="3">
        <f t="shared" si="1"/>
        <v>311</v>
      </c>
      <c r="X25" s="3">
        <f t="shared" si="2"/>
        <v>227</v>
      </c>
      <c r="Y25" s="3">
        <f t="shared" si="2"/>
        <v>144</v>
      </c>
      <c r="Z25" s="3">
        <f t="shared" si="3"/>
        <v>561</v>
      </c>
      <c r="AA25" s="3">
        <f t="shared" si="3"/>
        <v>324</v>
      </c>
    </row>
    <row r="26" spans="1:33">
      <c r="A26" s="6" t="s">
        <v>36</v>
      </c>
      <c r="B26" s="3" t="s">
        <v>99</v>
      </c>
      <c r="N26"/>
      <c r="Q26" t="s">
        <v>41</v>
      </c>
      <c r="R26" s="3">
        <f t="shared" si="0"/>
        <v>24</v>
      </c>
      <c r="S26" s="3">
        <f t="shared" si="0"/>
        <v>259</v>
      </c>
      <c r="T26" s="3">
        <f t="shared" si="4"/>
        <v>55</v>
      </c>
      <c r="U26" s="3">
        <f>O151</f>
        <v>100</v>
      </c>
      <c r="V26" s="3">
        <f t="shared" si="1"/>
        <v>131</v>
      </c>
      <c r="W26" s="3">
        <f t="shared" si="1"/>
        <v>325</v>
      </c>
      <c r="X26" s="3">
        <f t="shared" si="2"/>
        <v>166</v>
      </c>
      <c r="Y26" s="3">
        <f t="shared" si="2"/>
        <v>139</v>
      </c>
      <c r="Z26" s="3">
        <f t="shared" si="3"/>
        <v>624</v>
      </c>
      <c r="AA26" s="3">
        <f t="shared" si="3"/>
        <v>326</v>
      </c>
    </row>
    <row r="27" spans="1:33">
      <c r="A27" s="6" t="s">
        <v>42</v>
      </c>
      <c r="B27" s="3" t="s">
        <v>132</v>
      </c>
      <c r="N27"/>
    </row>
    <row r="28" spans="1:33">
      <c r="A28" s="6"/>
      <c r="B28" s="3"/>
    </row>
    <row r="29" spans="1:33">
      <c r="A29" s="6"/>
      <c r="B29" s="3"/>
    </row>
    <row r="30" spans="1:33">
      <c r="K30" t="s">
        <v>46</v>
      </c>
    </row>
    <row r="32" spans="1:33">
      <c r="A32" t="s">
        <v>0</v>
      </c>
      <c r="B32" t="s">
        <v>1</v>
      </c>
      <c r="C32" t="s">
        <v>2</v>
      </c>
      <c r="D32" t="s">
        <v>3</v>
      </c>
      <c r="E32" t="s">
        <v>17</v>
      </c>
      <c r="F32" t="s">
        <v>18</v>
      </c>
      <c r="G32" t="s">
        <v>19</v>
      </c>
      <c r="H32" t="s">
        <v>20</v>
      </c>
      <c r="I32" t="s">
        <v>21</v>
      </c>
      <c r="J32" t="s">
        <v>22</v>
      </c>
      <c r="K32" t="s">
        <v>4</v>
      </c>
      <c r="L32" t="s">
        <v>70</v>
      </c>
      <c r="M32" t="s">
        <v>71</v>
      </c>
      <c r="N32" s="3" t="s">
        <v>5</v>
      </c>
      <c r="O32" s="3" t="s">
        <v>73</v>
      </c>
      <c r="P32" s="3" t="s">
        <v>72</v>
      </c>
      <c r="Q32" s="3"/>
      <c r="R32" t="s">
        <v>14</v>
      </c>
      <c r="S32" t="s">
        <v>7</v>
      </c>
      <c r="T32" t="s">
        <v>15</v>
      </c>
      <c r="U32" t="s">
        <v>6</v>
      </c>
      <c r="V32" t="s">
        <v>8</v>
      </c>
      <c r="W32" t="s">
        <v>9</v>
      </c>
      <c r="X32" t="s">
        <v>10</v>
      </c>
      <c r="Y32" t="s">
        <v>11</v>
      </c>
      <c r="Z32" t="s">
        <v>12</v>
      </c>
      <c r="AA32" t="s">
        <v>16</v>
      </c>
      <c r="AB32" t="s">
        <v>82</v>
      </c>
      <c r="AC32" t="s">
        <v>75</v>
      </c>
      <c r="AD32" t="s">
        <v>76</v>
      </c>
      <c r="AE32" t="s">
        <v>73</v>
      </c>
      <c r="AF32" t="s">
        <v>72</v>
      </c>
      <c r="AG32" t="s">
        <v>74</v>
      </c>
    </row>
    <row r="33" spans="1:33">
      <c r="A33" s="1">
        <v>42231</v>
      </c>
      <c r="B33" s="2">
        <v>0.40277777777777773</v>
      </c>
      <c r="C33">
        <v>1</v>
      </c>
      <c r="E33">
        <f>IF(C33=1,A33+B33,)</f>
        <v>42231.402777777781</v>
      </c>
      <c r="F33">
        <f>IF(D33=1,A33+B33,)</f>
        <v>0</v>
      </c>
      <c r="G33">
        <f>IF(C33=2,A33+B33,)</f>
        <v>0</v>
      </c>
      <c r="H33">
        <f>IF(D33=2,A33+B33,)</f>
        <v>0</v>
      </c>
      <c r="N33" s="3">
        <f t="shared" ref="N33:N38" si="5">INT(Z33+0.5)</f>
        <v>0</v>
      </c>
      <c r="O33" s="3" t="str">
        <f t="shared" ref="O33:O76" si="6">IF(Y33=0,"",INT(AE33+0.5))</f>
        <v/>
      </c>
      <c r="P33" s="3" t="str">
        <f t="shared" ref="P33:P76" si="7">IF(Y33=0,"",INT(AF33+0.5))</f>
        <v/>
      </c>
      <c r="Q33" s="3"/>
      <c r="R33">
        <f t="shared" ref="R33:R64" si="8">IF(LEN(L33)=6,-180+(CODE(MID(L33,1,1))-CODE("A"))*20+VALUE(MID(L33,3,1))*2+(CODE(MID(L33,5,1))-CODE("a")+0.5)/12,0)</f>
        <v>0</v>
      </c>
      <c r="S33">
        <f t="shared" ref="S33:S64" si="9">IF(LEN(M33)=6,-180+(CODE(MID(M33,1,1))-CODE("A"))*20+VALUE(MID(M33,3,1))*2+(CODE(MID(M33,5,1))-CODE("a")+0.5)/12,0)</f>
        <v>0</v>
      </c>
      <c r="T33">
        <f t="shared" ref="T33:T64" si="10">IF(LEN(L33)=6,-90+(CODE(MID(L33,2,1))-CODE("A"))*10+VALUE(MID(L33,4,1))*1+(CODE(MID(L33,6,1))-CODE("a")+0.5)/24,0)</f>
        <v>0</v>
      </c>
      <c r="U33">
        <f t="shared" ref="U33:U64" si="11">IF(LEN(M33)=6,-90+(CODE(MID(M33,2,1))-CODE("A"))*10+VALUE(MID(M33,4,1))*1+(CODE(MID(M33,6,1))-CODE("a")+0.5)/24,0)</f>
        <v>0</v>
      </c>
      <c r="V33">
        <f t="shared" ref="V33:V64" si="12">COS(S33*Radians)*COS(U33*Radians)-COS(R33*Radians)*COS(T33*Radians)</f>
        <v>0</v>
      </c>
      <c r="W33">
        <f t="shared" ref="W33:W64" si="13">SIN(S33*Radians)*COS(U33*Radians)-SIN(R33*Radians)*COS(T33*Radians)</f>
        <v>0</v>
      </c>
      <c r="X33">
        <f t="shared" ref="X33:X64" si="14">SIN(U33*Radians)-SIN(T33*Radians)</f>
        <v>0</v>
      </c>
      <c r="Y33">
        <f t="shared" ref="Y33:Y38" si="15">SQRT(V33*V33+W33*W33+X33*X33)</f>
        <v>0</v>
      </c>
      <c r="Z33">
        <f t="shared" ref="Z33:Z64" si="16">2*ASIN(Y33/2)*Rearth</f>
        <v>0</v>
      </c>
      <c r="AA33">
        <f t="shared" ref="AA33:AA64" si="17">IFERROR(Z33/Rearth/Y33,0)</f>
        <v>0</v>
      </c>
      <c r="AB33" t="e">
        <f t="shared" ref="AB33:AB64" si="18">SIN((S33-R33)*Radians)/SIN(Z33/Rearth)</f>
        <v>#DIV/0!</v>
      </c>
      <c r="AC33" t="e">
        <f t="shared" ref="AC33:AC64" si="19">(ASIN(COS(U33*Radians)*AB33)/Radians)</f>
        <v>#DIV/0!</v>
      </c>
      <c r="AD33" t="e">
        <f t="shared" ref="AD33:AD64" si="20">(ASIN(COS(T33*Radians)*-AB33)/Radians)</f>
        <v>#DIV/0!</v>
      </c>
      <c r="AE33" t="e">
        <f t="shared" ref="AE33" si="21">IF(X33&lt;0,180-AC33,IF(AC33&lt;0,360+AC33,AC33))</f>
        <v>#DIV/0!</v>
      </c>
      <c r="AF33" t="e">
        <f t="shared" ref="AF33" si="22">IF(X33&gt;0,180-AD33,IF(AD33&lt;0,360+AD33, AD33))</f>
        <v>#DIV/0!</v>
      </c>
      <c r="AG33" t="e">
        <f t="shared" ref="AG33" si="23">AE33-AF33</f>
        <v>#DIV/0!</v>
      </c>
    </row>
    <row r="34" spans="1:33">
      <c r="A34" s="1">
        <v>42231</v>
      </c>
      <c r="B34" s="2">
        <v>0.40486111111111112</v>
      </c>
      <c r="E34">
        <f t="shared" ref="E34" si="24">IF(C34=1,A34+B34,)</f>
        <v>0</v>
      </c>
      <c r="F34">
        <f t="shared" ref="F34" si="25">IF(D34=1,A34+B34,)</f>
        <v>0</v>
      </c>
      <c r="G34">
        <f t="shared" ref="G34" si="26">IF(C34=2,A34+B34,)</f>
        <v>0</v>
      </c>
      <c r="H34">
        <f t="shared" ref="H34" si="27">IF(D34=2,A34+B34,)</f>
        <v>0</v>
      </c>
      <c r="I34">
        <v>1</v>
      </c>
      <c r="J34">
        <v>1</v>
      </c>
      <c r="K34" t="s">
        <v>30</v>
      </c>
      <c r="L34" t="s">
        <v>32</v>
      </c>
      <c r="M34" t="s">
        <v>45</v>
      </c>
      <c r="N34" s="3">
        <f t="shared" si="5"/>
        <v>71</v>
      </c>
      <c r="O34" s="3">
        <f t="shared" si="6"/>
        <v>131</v>
      </c>
      <c r="P34" s="3">
        <f t="shared" si="7"/>
        <v>311</v>
      </c>
      <c r="Q34" s="3"/>
      <c r="R34">
        <f>IF(LEN(L34)=6,-180+(CODE(MID(L34,1,1))-CODE("A"))*20+VALUE(MID(L34,3,1))*2+(CODE(MID(L34,5,1))-CODE("a")+0.5)/12,0)</f>
        <v>-118.95833333333333</v>
      </c>
      <c r="S34">
        <f t="shared" si="9"/>
        <v>-118.375</v>
      </c>
      <c r="T34">
        <f t="shared" si="10"/>
        <v>34.770833333333336</v>
      </c>
      <c r="U34">
        <f t="shared" si="11"/>
        <v>34.354166666666664</v>
      </c>
      <c r="V34">
        <f>COS(S34*Radians)*COS(U34*Radians)-COS(R34*Radians)*COS(T34*Radians)</f>
        <v>5.3773801991965908E-3</v>
      </c>
      <c r="W34">
        <f>SIN(S34*Radians)*COS(U34*Radians)-SIN(R34*Radians)*COS(T34*Radians)</f>
        <v>-7.6417833237505395E-3</v>
      </c>
      <c r="X34">
        <f>SIN(U34*Radians)-SIN(T34*Radians)</f>
        <v>-5.9887048504712048E-3</v>
      </c>
      <c r="Y34">
        <f>SQRT(V34*V34+W34*W34+X34*X34)</f>
        <v>1.109854296562935E-2</v>
      </c>
      <c r="Z34">
        <f>2*ASIN(Y34/2)*Rearth</f>
        <v>70.788390852842554</v>
      </c>
      <c r="AA34">
        <f t="shared" si="17"/>
        <v>1.0000051324734551</v>
      </c>
      <c r="AB34">
        <f>SIN((S34-R34)*Radians)/SIN(Z34/Rearth)</f>
        <v>0.91733376272701106</v>
      </c>
      <c r="AC34">
        <f>(ASIN(COS(U34*Radians)*AB34)/Radians)</f>
        <v>49.2283967353412</v>
      </c>
      <c r="AD34">
        <f>(ASIN(COS(T34*Radians)*-AB34)/Radians)</f>
        <v>-48.897464761315774</v>
      </c>
      <c r="AE34">
        <f>IF(X34&lt;0,180-AC34,IF(AC34&lt;0,360+AC34,AC34))</f>
        <v>130.77160326465881</v>
      </c>
      <c r="AF34">
        <f>IF(X34&gt;0,180-AD34,IF(AD34&lt;0,360+AD34, AD34))</f>
        <v>311.10253523868425</v>
      </c>
      <c r="AG34">
        <f t="shared" ref="AG34:AG35" si="28">AE34-AF34</f>
        <v>-180.33093197402545</v>
      </c>
    </row>
    <row r="35" spans="1:33">
      <c r="A35" s="1">
        <v>42231</v>
      </c>
      <c r="B35" s="2">
        <v>0.40763888888888888</v>
      </c>
      <c r="E35">
        <f t="shared" ref="E35:E98" si="29">IF(C35=1,A35+B35,)</f>
        <v>0</v>
      </c>
      <c r="F35">
        <f t="shared" ref="F35:F98" si="30">IF(D35=1,A35+B35,)</f>
        <v>0</v>
      </c>
      <c r="G35">
        <f t="shared" ref="G35:G98" si="31">IF(C35=2,A35+B35,)</f>
        <v>0</v>
      </c>
      <c r="H35">
        <f t="shared" ref="H35:H98" si="32">IF(D35=2,A35+B35,)</f>
        <v>0</v>
      </c>
      <c r="I35">
        <v>1</v>
      </c>
      <c r="J35">
        <v>1</v>
      </c>
      <c r="K35" t="s">
        <v>84</v>
      </c>
      <c r="L35" t="s">
        <v>32</v>
      </c>
      <c r="M35" t="s">
        <v>53</v>
      </c>
      <c r="N35" s="3">
        <f t="shared" si="5"/>
        <v>169</v>
      </c>
      <c r="O35" s="3">
        <f t="shared" si="6"/>
        <v>140</v>
      </c>
      <c r="P35" s="3">
        <f t="shared" si="7"/>
        <v>321</v>
      </c>
      <c r="Q35" s="3"/>
      <c r="R35">
        <f t="shared" si="8"/>
        <v>-118.95833333333333</v>
      </c>
      <c r="S35">
        <f t="shared" si="9"/>
        <v>-117.79166666666667</v>
      </c>
      <c r="T35">
        <f t="shared" si="10"/>
        <v>34.770833333333336</v>
      </c>
      <c r="U35">
        <f t="shared" si="11"/>
        <v>33.604166666666664</v>
      </c>
      <c r="V35">
        <f t="shared" si="12"/>
        <v>9.3818499446093884E-3</v>
      </c>
      <c r="W35">
        <f t="shared" si="13"/>
        <v>-1.8070466146621333E-2</v>
      </c>
      <c r="X35">
        <f t="shared" si="14"/>
        <v>-1.6843364644907766E-2</v>
      </c>
      <c r="Y35">
        <f t="shared" si="15"/>
        <v>2.6424605724602285E-2</v>
      </c>
      <c r="Z35">
        <f t="shared" si="16"/>
        <v>168.54465938997515</v>
      </c>
      <c r="AA35">
        <f t="shared" si="17"/>
        <v>1.0000290964435274</v>
      </c>
      <c r="AB35">
        <f t="shared" si="18"/>
        <v>0.77059030249944882</v>
      </c>
      <c r="AC35">
        <f t="shared" si="19"/>
        <v>39.926920749407124</v>
      </c>
      <c r="AD35">
        <f t="shared" si="20"/>
        <v>-39.271317862409141</v>
      </c>
      <c r="AE35">
        <f t="shared" ref="AE34:AE35" si="33">IF(X35&lt;0,180-AC35,IF(AC35&lt;0,360+AC35,AC35))</f>
        <v>140.07307925059288</v>
      </c>
      <c r="AF35">
        <f t="shared" ref="AF34:AF35" si="34">IF(X35&gt;0,180-AD35,IF(AD35&lt;0,360+AD35, AD35))</f>
        <v>320.72868213759085</v>
      </c>
      <c r="AG35">
        <f t="shared" si="28"/>
        <v>-180.65560288699797</v>
      </c>
    </row>
    <row r="36" spans="1:33">
      <c r="A36" s="1">
        <v>42231</v>
      </c>
      <c r="B36" s="2">
        <v>0.4152777777777778</v>
      </c>
      <c r="E36">
        <f t="shared" si="29"/>
        <v>0</v>
      </c>
      <c r="F36">
        <f t="shared" si="30"/>
        <v>0</v>
      </c>
      <c r="G36">
        <f t="shared" si="31"/>
        <v>0</v>
      </c>
      <c r="H36">
        <f t="shared" si="32"/>
        <v>0</v>
      </c>
      <c r="I36">
        <v>1</v>
      </c>
      <c r="J36">
        <v>1</v>
      </c>
      <c r="K36" t="s">
        <v>42</v>
      </c>
      <c r="L36" t="s">
        <v>32</v>
      </c>
      <c r="M36" t="s">
        <v>85</v>
      </c>
      <c r="N36" s="3">
        <f t="shared" si="5"/>
        <v>92</v>
      </c>
      <c r="O36" s="3">
        <f t="shared" si="6"/>
        <v>144</v>
      </c>
      <c r="P36" s="3">
        <f t="shared" si="7"/>
        <v>324</v>
      </c>
      <c r="Q36" s="3"/>
      <c r="R36">
        <f t="shared" si="8"/>
        <v>-118.95833333333333</v>
      </c>
      <c r="S36">
        <f t="shared" si="9"/>
        <v>-118.375</v>
      </c>
      <c r="T36">
        <f t="shared" si="10"/>
        <v>34.770833333333336</v>
      </c>
      <c r="U36">
        <f t="shared" si="11"/>
        <v>34.104166666666664</v>
      </c>
      <c r="V36">
        <f t="shared" si="12"/>
        <v>4.2109568439659406E-3</v>
      </c>
      <c r="W36">
        <f t="shared" si="13"/>
        <v>-9.8012898168681195E-3</v>
      </c>
      <c r="X36">
        <f t="shared" si="14"/>
        <v>-9.5962728392399166E-3</v>
      </c>
      <c r="Y36">
        <f t="shared" si="15"/>
        <v>1.4348724403971246E-2</v>
      </c>
      <c r="Z36">
        <f t="shared" si="16"/>
        <v>91.518915137450179</v>
      </c>
      <c r="AA36">
        <f t="shared" si="17"/>
        <v>1.0000085787775388</v>
      </c>
      <c r="AB36">
        <f t="shared" si="18"/>
        <v>0.70955251177435885</v>
      </c>
      <c r="AC36">
        <f t="shared" si="19"/>
        <v>35.981454562730498</v>
      </c>
      <c r="AD36">
        <f t="shared" si="20"/>
        <v>-35.651568006386654</v>
      </c>
      <c r="AE36">
        <f>IF(X36&lt;0,180-AC36,IF(AC36&lt;0,360+AC36,AC36))</f>
        <v>144.01854543726949</v>
      </c>
      <c r="AF36">
        <f>IF(X36&gt;0,180-AD36,IF(AD36&lt;0,360+AD36, AD36))</f>
        <v>324.34843199361336</v>
      </c>
      <c r="AG36">
        <f>AE36-AF36</f>
        <v>-180.32988655634387</v>
      </c>
    </row>
    <row r="37" spans="1:33">
      <c r="A37" s="1">
        <v>42231</v>
      </c>
      <c r="B37" s="2">
        <v>0.41805555555555557</v>
      </c>
      <c r="E37">
        <f t="shared" si="29"/>
        <v>0</v>
      </c>
      <c r="F37">
        <f t="shared" si="30"/>
        <v>0</v>
      </c>
      <c r="G37">
        <f t="shared" si="31"/>
        <v>0</v>
      </c>
      <c r="H37">
        <f t="shared" si="32"/>
        <v>0</v>
      </c>
      <c r="I37">
        <v>1</v>
      </c>
      <c r="J37">
        <v>1</v>
      </c>
      <c r="K37" t="s">
        <v>23</v>
      </c>
      <c r="L37" t="s">
        <v>32</v>
      </c>
      <c r="M37" t="s">
        <v>24</v>
      </c>
      <c r="N37" s="3">
        <f t="shared" si="5"/>
        <v>96</v>
      </c>
      <c r="O37" s="3">
        <f t="shared" si="6"/>
        <v>253</v>
      </c>
      <c r="P37" s="3">
        <f t="shared" si="7"/>
        <v>73</v>
      </c>
      <c r="Q37" s="3"/>
      <c r="R37">
        <f t="shared" si="8"/>
        <v>-118.95833333333333</v>
      </c>
      <c r="S37">
        <f t="shared" si="9"/>
        <v>-119.95833333333333</v>
      </c>
      <c r="T37">
        <f t="shared" si="10"/>
        <v>34.770833333333336</v>
      </c>
      <c r="U37">
        <f t="shared" si="11"/>
        <v>34.520833333333336</v>
      </c>
      <c r="V37">
        <f t="shared" si="12"/>
        <v>-1.3721826011107774E-2</v>
      </c>
      <c r="W37">
        <f t="shared" si="13"/>
        <v>4.9014992750404662E-3</v>
      </c>
      <c r="X37">
        <f t="shared" si="14"/>
        <v>-3.5896239531476581E-3</v>
      </c>
      <c r="Y37">
        <f t="shared" si="15"/>
        <v>1.5006618684678688E-2</v>
      </c>
      <c r="Z37">
        <f t="shared" si="16"/>
        <v>95.715168013727819</v>
      </c>
      <c r="AA37">
        <f t="shared" si="17"/>
        <v>1.0000093835129129</v>
      </c>
      <c r="AB37">
        <f t="shared" si="18"/>
        <v>-1.1630133414427435</v>
      </c>
      <c r="AC37">
        <f t="shared" si="19"/>
        <v>-73.381477037821114</v>
      </c>
      <c r="AD37">
        <f t="shared" si="20"/>
        <v>72.812963892421664</v>
      </c>
      <c r="AE37">
        <f t="shared" ref="AE37:AE51" si="35">IF(X37&lt;0,180-AC37,IF(AC37&lt;0,360+AC37,AC37))</f>
        <v>253.38147703782113</v>
      </c>
      <c r="AF37">
        <f t="shared" ref="AF37:AF51" si="36">IF(X37&gt;0,180-AD37,IF(AD37&lt;0,360+AD37, AD37))</f>
        <v>72.812963892421664</v>
      </c>
      <c r="AG37">
        <f t="shared" ref="AG37:AG51" si="37">AE37-AF37</f>
        <v>180.56851314539946</v>
      </c>
    </row>
    <row r="38" spans="1:33">
      <c r="A38" s="1">
        <v>42231</v>
      </c>
      <c r="B38" s="2">
        <v>0.42430555555555555</v>
      </c>
      <c r="E38">
        <f t="shared" si="29"/>
        <v>0</v>
      </c>
      <c r="F38">
        <f t="shared" si="30"/>
        <v>0</v>
      </c>
      <c r="G38">
        <f t="shared" si="31"/>
        <v>0</v>
      </c>
      <c r="H38">
        <f t="shared" si="32"/>
        <v>0</v>
      </c>
      <c r="I38">
        <v>1</v>
      </c>
      <c r="J38">
        <v>1</v>
      </c>
      <c r="K38" t="s">
        <v>86</v>
      </c>
      <c r="L38" t="s">
        <v>32</v>
      </c>
      <c r="M38" t="s">
        <v>87</v>
      </c>
      <c r="N38" s="3">
        <f t="shared" si="5"/>
        <v>309</v>
      </c>
      <c r="O38" s="3">
        <f t="shared" si="6"/>
        <v>141</v>
      </c>
      <c r="P38" s="3">
        <f t="shared" si="7"/>
        <v>322</v>
      </c>
      <c r="Q38" s="3"/>
      <c r="R38">
        <f t="shared" si="8"/>
        <v>-118.95833333333333</v>
      </c>
      <c r="S38">
        <f t="shared" si="9"/>
        <v>-116.875</v>
      </c>
      <c r="T38">
        <f t="shared" si="10"/>
        <v>34.770833333333336</v>
      </c>
      <c r="U38">
        <f t="shared" si="11"/>
        <v>32.604166666666664</v>
      </c>
      <c r="V38">
        <f t="shared" si="12"/>
        <v>1.6910117184607776E-2</v>
      </c>
      <c r="W38">
        <f t="shared" si="13"/>
        <v>-3.2691548647989399E-2</v>
      </c>
      <c r="X38">
        <f t="shared" si="14"/>
        <v>-3.1463435717483001E-2</v>
      </c>
      <c r="Y38">
        <f t="shared" si="15"/>
        <v>4.8421453957406213E-2</v>
      </c>
      <c r="Z38">
        <f t="shared" si="16"/>
        <v>308.86884648354032</v>
      </c>
      <c r="AA38">
        <f t="shared" si="17"/>
        <v>1.0000977189945053</v>
      </c>
      <c r="AB38">
        <f t="shared" si="18"/>
        <v>0.75098268137204327</v>
      </c>
      <c r="AC38">
        <f t="shared" si="19"/>
        <v>39.244999025150754</v>
      </c>
      <c r="AD38">
        <f t="shared" si="20"/>
        <v>-38.089156555341681</v>
      </c>
      <c r="AE38">
        <f t="shared" si="35"/>
        <v>140.75500097484925</v>
      </c>
      <c r="AF38">
        <f t="shared" si="36"/>
        <v>321.91084344465833</v>
      </c>
      <c r="AG38">
        <f t="shared" si="37"/>
        <v>-181.15584246980907</v>
      </c>
    </row>
    <row r="39" spans="1:33">
      <c r="A39" s="1">
        <v>42231</v>
      </c>
      <c r="B39" s="2">
        <v>0.42708333333333331</v>
      </c>
      <c r="E39">
        <f t="shared" si="29"/>
        <v>0</v>
      </c>
      <c r="F39">
        <f t="shared" si="30"/>
        <v>0</v>
      </c>
      <c r="G39">
        <f t="shared" si="31"/>
        <v>0</v>
      </c>
      <c r="H39">
        <f t="shared" si="32"/>
        <v>0</v>
      </c>
      <c r="I39">
        <v>1</v>
      </c>
      <c r="J39">
        <v>1</v>
      </c>
      <c r="K39" t="s">
        <v>88</v>
      </c>
      <c r="L39" t="s">
        <v>32</v>
      </c>
      <c r="M39" t="s">
        <v>87</v>
      </c>
      <c r="N39" s="3">
        <f t="shared" ref="N39:N102" si="38">INT(Z39+0.5)</f>
        <v>309</v>
      </c>
      <c r="O39" s="3">
        <f t="shared" si="6"/>
        <v>141</v>
      </c>
      <c r="P39" s="3">
        <f t="shared" si="7"/>
        <v>322</v>
      </c>
      <c r="Q39" s="3"/>
      <c r="R39">
        <f t="shared" si="8"/>
        <v>-118.95833333333333</v>
      </c>
      <c r="S39">
        <f t="shared" si="9"/>
        <v>-116.875</v>
      </c>
      <c r="T39">
        <f t="shared" si="10"/>
        <v>34.770833333333336</v>
      </c>
      <c r="U39">
        <f t="shared" si="11"/>
        <v>32.604166666666664</v>
      </c>
      <c r="V39">
        <f t="shared" si="12"/>
        <v>1.6910117184607776E-2</v>
      </c>
      <c r="W39">
        <f t="shared" si="13"/>
        <v>-3.2691548647989399E-2</v>
      </c>
      <c r="X39">
        <f t="shared" si="14"/>
        <v>-3.1463435717483001E-2</v>
      </c>
      <c r="Y39">
        <f t="shared" ref="Y39:Y102" si="39">SQRT(V39*V39+W39*W39+X39*X39)</f>
        <v>4.8421453957406213E-2</v>
      </c>
      <c r="Z39">
        <f t="shared" si="16"/>
        <v>308.86884648354032</v>
      </c>
      <c r="AA39">
        <f t="shared" si="17"/>
        <v>1.0000977189945053</v>
      </c>
      <c r="AB39">
        <f t="shared" si="18"/>
        <v>0.75098268137204327</v>
      </c>
      <c r="AC39">
        <f t="shared" si="19"/>
        <v>39.244999025150754</v>
      </c>
      <c r="AD39">
        <f t="shared" si="20"/>
        <v>-38.089156555341681</v>
      </c>
      <c r="AE39">
        <f t="shared" si="35"/>
        <v>140.75500097484925</v>
      </c>
      <c r="AF39">
        <f t="shared" si="36"/>
        <v>321.91084344465833</v>
      </c>
      <c r="AG39">
        <f t="shared" si="37"/>
        <v>-181.15584246980907</v>
      </c>
    </row>
    <row r="40" spans="1:33">
      <c r="A40" s="1">
        <v>42231</v>
      </c>
      <c r="B40" s="2">
        <v>0.43541666666666662</v>
      </c>
      <c r="E40">
        <f t="shared" si="29"/>
        <v>0</v>
      </c>
      <c r="F40">
        <f t="shared" si="30"/>
        <v>0</v>
      </c>
      <c r="G40">
        <f t="shared" si="31"/>
        <v>0</v>
      </c>
      <c r="H40">
        <f t="shared" si="32"/>
        <v>0</v>
      </c>
      <c r="I40">
        <v>1</v>
      </c>
      <c r="J40">
        <v>1</v>
      </c>
      <c r="K40" t="s">
        <v>89</v>
      </c>
      <c r="L40" t="s">
        <v>32</v>
      </c>
      <c r="M40" t="s">
        <v>90</v>
      </c>
      <c r="N40" s="3">
        <f t="shared" si="38"/>
        <v>527</v>
      </c>
      <c r="O40" s="3">
        <f t="shared" si="6"/>
        <v>329</v>
      </c>
      <c r="P40" s="3">
        <f t="shared" si="7"/>
        <v>147</v>
      </c>
      <c r="Q40" s="3"/>
      <c r="R40">
        <f t="shared" si="8"/>
        <v>-118.95833333333333</v>
      </c>
      <c r="S40">
        <f t="shared" si="9"/>
        <v>-122.125</v>
      </c>
      <c r="T40">
        <f t="shared" si="10"/>
        <v>34.770833333333336</v>
      </c>
      <c r="U40">
        <f t="shared" si="11"/>
        <v>38.770833333333336</v>
      </c>
      <c r="V40">
        <f t="shared" si="12"/>
        <v>-1.6877420718338698E-2</v>
      </c>
      <c r="W40">
        <f t="shared" si="13"/>
        <v>5.8453144899710763E-2</v>
      </c>
      <c r="X40">
        <f t="shared" si="14"/>
        <v>5.5911520633887046E-2</v>
      </c>
      <c r="Y40">
        <f t="shared" si="39"/>
        <v>8.2629992244728959E-2</v>
      </c>
      <c r="Z40">
        <f t="shared" si="16"/>
        <v>527.17545861334577</v>
      </c>
      <c r="AA40">
        <f t="shared" si="17"/>
        <v>1.0002847068935179</v>
      </c>
      <c r="AB40">
        <f t="shared" si="18"/>
        <v>-0.66910126867227127</v>
      </c>
      <c r="AC40">
        <f t="shared" si="19"/>
        <v>-31.444296988234655</v>
      </c>
      <c r="AD40">
        <f t="shared" si="20"/>
        <v>33.341379127991743</v>
      </c>
      <c r="AE40">
        <f t="shared" si="35"/>
        <v>328.55570301176533</v>
      </c>
      <c r="AF40">
        <f t="shared" si="36"/>
        <v>146.65862087200827</v>
      </c>
      <c r="AG40">
        <f t="shared" si="37"/>
        <v>181.89708213975706</v>
      </c>
    </row>
    <row r="41" spans="1:33">
      <c r="A41" s="1">
        <v>42231</v>
      </c>
      <c r="B41" s="2">
        <v>0.43611111111111112</v>
      </c>
      <c r="E41">
        <f t="shared" si="29"/>
        <v>0</v>
      </c>
      <c r="F41">
        <f t="shared" si="30"/>
        <v>0</v>
      </c>
      <c r="G41">
        <f t="shared" si="31"/>
        <v>0</v>
      </c>
      <c r="H41">
        <f t="shared" si="32"/>
        <v>0</v>
      </c>
      <c r="I41">
        <v>1</v>
      </c>
      <c r="J41">
        <v>1</v>
      </c>
      <c r="K41" t="s">
        <v>91</v>
      </c>
      <c r="L41" t="s">
        <v>32</v>
      </c>
      <c r="M41" t="s">
        <v>90</v>
      </c>
      <c r="N41" s="3">
        <f t="shared" si="38"/>
        <v>527</v>
      </c>
      <c r="O41" s="3">
        <f t="shared" si="6"/>
        <v>329</v>
      </c>
      <c r="P41" s="3">
        <f t="shared" si="7"/>
        <v>147</v>
      </c>
      <c r="Q41" s="3"/>
      <c r="R41">
        <f t="shared" si="8"/>
        <v>-118.95833333333333</v>
      </c>
      <c r="S41">
        <f t="shared" si="9"/>
        <v>-122.125</v>
      </c>
      <c r="T41">
        <f t="shared" si="10"/>
        <v>34.770833333333336</v>
      </c>
      <c r="U41">
        <f t="shared" si="11"/>
        <v>38.770833333333336</v>
      </c>
      <c r="V41">
        <f t="shared" si="12"/>
        <v>-1.6877420718338698E-2</v>
      </c>
      <c r="W41">
        <f t="shared" si="13"/>
        <v>5.8453144899710763E-2</v>
      </c>
      <c r="X41">
        <f t="shared" si="14"/>
        <v>5.5911520633887046E-2</v>
      </c>
      <c r="Y41">
        <f t="shared" si="39"/>
        <v>8.2629992244728959E-2</v>
      </c>
      <c r="Z41">
        <f t="shared" si="16"/>
        <v>527.17545861334577</v>
      </c>
      <c r="AA41">
        <f t="shared" si="17"/>
        <v>1.0002847068935179</v>
      </c>
      <c r="AB41">
        <f t="shared" si="18"/>
        <v>-0.66910126867227127</v>
      </c>
      <c r="AC41">
        <f t="shared" si="19"/>
        <v>-31.444296988234655</v>
      </c>
      <c r="AD41">
        <f t="shared" si="20"/>
        <v>33.341379127991743</v>
      </c>
      <c r="AE41">
        <f t="shared" si="35"/>
        <v>328.55570301176533</v>
      </c>
      <c r="AF41">
        <f t="shared" si="36"/>
        <v>146.65862087200827</v>
      </c>
      <c r="AG41">
        <f t="shared" si="37"/>
        <v>181.89708213975706</v>
      </c>
    </row>
    <row r="42" spans="1:33">
      <c r="A42" s="1">
        <v>42231</v>
      </c>
      <c r="B42" s="2">
        <v>0.46388888888888885</v>
      </c>
      <c r="E42">
        <f t="shared" si="29"/>
        <v>0</v>
      </c>
      <c r="F42">
        <f t="shared" si="30"/>
        <v>0</v>
      </c>
      <c r="G42">
        <f t="shared" si="31"/>
        <v>0</v>
      </c>
      <c r="H42">
        <f t="shared" si="32"/>
        <v>0</v>
      </c>
      <c r="I42">
        <v>1</v>
      </c>
      <c r="J42">
        <v>1</v>
      </c>
      <c r="K42" t="s">
        <v>48</v>
      </c>
      <c r="L42" t="s">
        <v>32</v>
      </c>
      <c r="M42" t="s">
        <v>92</v>
      </c>
      <c r="N42" s="3">
        <f t="shared" si="38"/>
        <v>343</v>
      </c>
      <c r="O42" s="3">
        <f t="shared" si="6"/>
        <v>67</v>
      </c>
      <c r="P42" s="3">
        <f t="shared" si="7"/>
        <v>249</v>
      </c>
      <c r="Q42" s="3"/>
      <c r="R42">
        <f t="shared" si="8"/>
        <v>-118.95833333333333</v>
      </c>
      <c r="S42">
        <f t="shared" si="9"/>
        <v>-115.45833333333333</v>
      </c>
      <c r="T42">
        <f t="shared" si="10"/>
        <v>34.770833333333336</v>
      </c>
      <c r="U42">
        <f t="shared" si="11"/>
        <v>35.9375</v>
      </c>
      <c r="V42">
        <f t="shared" si="12"/>
        <v>4.9684173846128943E-2</v>
      </c>
      <c r="W42">
        <f t="shared" si="13"/>
        <v>-1.2301699737413907E-2</v>
      </c>
      <c r="X42">
        <f t="shared" si="14"/>
        <v>1.6606917953383538E-2</v>
      </c>
      <c r="Y42">
        <f t="shared" si="39"/>
        <v>5.3811138912982177E-2</v>
      </c>
      <c r="Z42">
        <f t="shared" si="16"/>
        <v>343.25623902893767</v>
      </c>
      <c r="AA42">
        <f t="shared" si="17"/>
        <v>1.0001206909316311</v>
      </c>
      <c r="AB42">
        <f t="shared" si="18"/>
        <v>1.1349071881179731</v>
      </c>
      <c r="AC42">
        <f t="shared" si="19"/>
        <v>66.763810075478204</v>
      </c>
      <c r="AD42">
        <f t="shared" si="20"/>
        <v>-68.789535290821206</v>
      </c>
      <c r="AE42">
        <f t="shared" si="35"/>
        <v>66.763810075478204</v>
      </c>
      <c r="AF42">
        <f t="shared" si="36"/>
        <v>248.78953529082122</v>
      </c>
      <c r="AG42">
        <f t="shared" si="37"/>
        <v>-182.02572521534302</v>
      </c>
    </row>
    <row r="43" spans="1:33">
      <c r="A43" s="1">
        <v>42231</v>
      </c>
      <c r="B43" s="2">
        <v>0.47916666666666669</v>
      </c>
      <c r="E43">
        <f t="shared" si="29"/>
        <v>0</v>
      </c>
      <c r="F43">
        <f t="shared" si="30"/>
        <v>0</v>
      </c>
      <c r="G43">
        <f t="shared" si="31"/>
        <v>0</v>
      </c>
      <c r="H43">
        <f t="shared" si="32"/>
        <v>0</v>
      </c>
      <c r="I43">
        <v>1</v>
      </c>
      <c r="J43">
        <v>1</v>
      </c>
      <c r="K43" t="s">
        <v>47</v>
      </c>
      <c r="L43" t="s">
        <v>32</v>
      </c>
      <c r="M43" t="s">
        <v>27</v>
      </c>
      <c r="N43" s="3">
        <f t="shared" si="38"/>
        <v>297</v>
      </c>
      <c r="O43" s="3">
        <f t="shared" si="6"/>
        <v>141</v>
      </c>
      <c r="P43" s="3">
        <f t="shared" si="7"/>
        <v>322</v>
      </c>
      <c r="Q43" s="3"/>
      <c r="R43">
        <f t="shared" si="8"/>
        <v>-118.95833333333333</v>
      </c>
      <c r="S43">
        <f t="shared" si="9"/>
        <v>-116.95833333333333</v>
      </c>
      <c r="T43">
        <f t="shared" si="10"/>
        <v>34.770833333333336</v>
      </c>
      <c r="U43">
        <f t="shared" si="11"/>
        <v>32.6875</v>
      </c>
      <c r="V43">
        <f t="shared" si="12"/>
        <v>1.617330027408298E-2</v>
      </c>
      <c r="W43">
        <f t="shared" si="13"/>
        <v>-3.1437555786268834E-2</v>
      </c>
      <c r="X43">
        <f t="shared" si="14"/>
        <v>-3.0238765717415905E-2</v>
      </c>
      <c r="Y43">
        <f t="shared" si="39"/>
        <v>4.6521806797277174E-2</v>
      </c>
      <c r="Z43">
        <f t="shared" si="16"/>
        <v>296.74922167592399</v>
      </c>
      <c r="AA43">
        <f t="shared" si="17"/>
        <v>1.0000902002349532</v>
      </c>
      <c r="AB43">
        <f t="shared" si="18"/>
        <v>0.75037803704769501</v>
      </c>
      <c r="AC43">
        <f t="shared" si="19"/>
        <v>39.163805568436857</v>
      </c>
      <c r="AD43">
        <f t="shared" si="20"/>
        <v>-38.053008277014825</v>
      </c>
      <c r="AE43">
        <f t="shared" si="35"/>
        <v>140.83619443156314</v>
      </c>
      <c r="AF43">
        <f t="shared" si="36"/>
        <v>321.94699172298516</v>
      </c>
      <c r="AG43">
        <f t="shared" si="37"/>
        <v>-181.11079729142202</v>
      </c>
    </row>
    <row r="44" spans="1:33">
      <c r="A44" s="1">
        <v>42231</v>
      </c>
      <c r="B44" s="2">
        <v>0.48402777777777778</v>
      </c>
      <c r="E44">
        <f t="shared" si="29"/>
        <v>0</v>
      </c>
      <c r="F44">
        <f t="shared" si="30"/>
        <v>0</v>
      </c>
      <c r="G44">
        <f t="shared" si="31"/>
        <v>0</v>
      </c>
      <c r="H44">
        <f t="shared" si="32"/>
        <v>0</v>
      </c>
      <c r="I44">
        <v>1</v>
      </c>
      <c r="J44">
        <v>1</v>
      </c>
      <c r="K44" t="s">
        <v>101</v>
      </c>
      <c r="L44" t="s">
        <v>32</v>
      </c>
      <c r="M44" t="s">
        <v>27</v>
      </c>
      <c r="N44" s="3">
        <f t="shared" si="38"/>
        <v>297</v>
      </c>
      <c r="O44" s="3">
        <f t="shared" si="6"/>
        <v>141</v>
      </c>
      <c r="P44" s="3">
        <f t="shared" si="7"/>
        <v>322</v>
      </c>
      <c r="Q44" s="3"/>
      <c r="R44">
        <f t="shared" si="8"/>
        <v>-118.95833333333333</v>
      </c>
      <c r="S44">
        <f t="shared" si="9"/>
        <v>-116.95833333333333</v>
      </c>
      <c r="T44">
        <f t="shared" si="10"/>
        <v>34.770833333333336</v>
      </c>
      <c r="U44">
        <f t="shared" si="11"/>
        <v>32.6875</v>
      </c>
      <c r="V44">
        <f t="shared" si="12"/>
        <v>1.617330027408298E-2</v>
      </c>
      <c r="W44">
        <f t="shared" si="13"/>
        <v>-3.1437555786268834E-2</v>
      </c>
      <c r="X44">
        <f t="shared" si="14"/>
        <v>-3.0238765717415905E-2</v>
      </c>
      <c r="Y44">
        <f t="shared" si="39"/>
        <v>4.6521806797277174E-2</v>
      </c>
      <c r="Z44">
        <f t="shared" si="16"/>
        <v>296.74922167592399</v>
      </c>
      <c r="AA44">
        <f t="shared" si="17"/>
        <v>1.0000902002349532</v>
      </c>
      <c r="AB44">
        <f t="shared" si="18"/>
        <v>0.75037803704769501</v>
      </c>
      <c r="AC44">
        <f t="shared" si="19"/>
        <v>39.163805568436857</v>
      </c>
      <c r="AD44">
        <f t="shared" si="20"/>
        <v>-38.053008277014825</v>
      </c>
      <c r="AE44">
        <f t="shared" si="35"/>
        <v>140.83619443156314</v>
      </c>
      <c r="AF44">
        <f t="shared" si="36"/>
        <v>321.94699172298516</v>
      </c>
      <c r="AG44">
        <f t="shared" si="37"/>
        <v>-181.11079729142202</v>
      </c>
    </row>
    <row r="45" spans="1:33">
      <c r="A45" s="1">
        <v>42231</v>
      </c>
      <c r="B45" s="2">
        <v>0.48472222222222222</v>
      </c>
      <c r="E45">
        <f t="shared" si="29"/>
        <v>0</v>
      </c>
      <c r="F45">
        <f t="shared" si="30"/>
        <v>0</v>
      </c>
      <c r="G45">
        <f t="shared" si="31"/>
        <v>0</v>
      </c>
      <c r="H45">
        <f t="shared" si="32"/>
        <v>0</v>
      </c>
      <c r="I45">
        <v>1</v>
      </c>
      <c r="J45">
        <v>1</v>
      </c>
      <c r="K45" t="s">
        <v>28</v>
      </c>
      <c r="L45" t="s">
        <v>32</v>
      </c>
      <c r="M45" t="s">
        <v>27</v>
      </c>
      <c r="N45" s="3">
        <f t="shared" si="38"/>
        <v>297</v>
      </c>
      <c r="O45" s="3">
        <f t="shared" si="6"/>
        <v>141</v>
      </c>
      <c r="P45" s="3">
        <f t="shared" si="7"/>
        <v>322</v>
      </c>
      <c r="Q45" s="3"/>
      <c r="R45">
        <f t="shared" si="8"/>
        <v>-118.95833333333333</v>
      </c>
      <c r="S45">
        <f t="shared" si="9"/>
        <v>-116.95833333333333</v>
      </c>
      <c r="T45">
        <f t="shared" si="10"/>
        <v>34.770833333333336</v>
      </c>
      <c r="U45">
        <f t="shared" si="11"/>
        <v>32.6875</v>
      </c>
      <c r="V45">
        <f t="shared" si="12"/>
        <v>1.617330027408298E-2</v>
      </c>
      <c r="W45">
        <f t="shared" si="13"/>
        <v>-3.1437555786268834E-2</v>
      </c>
      <c r="X45">
        <f t="shared" si="14"/>
        <v>-3.0238765717415905E-2</v>
      </c>
      <c r="Y45">
        <f t="shared" si="39"/>
        <v>4.6521806797277174E-2</v>
      </c>
      <c r="Z45">
        <f t="shared" si="16"/>
        <v>296.74922167592399</v>
      </c>
      <c r="AA45">
        <f t="shared" si="17"/>
        <v>1.0000902002349532</v>
      </c>
      <c r="AB45">
        <f t="shared" si="18"/>
        <v>0.75037803704769501</v>
      </c>
      <c r="AC45">
        <f t="shared" si="19"/>
        <v>39.163805568436857</v>
      </c>
      <c r="AD45">
        <f t="shared" si="20"/>
        <v>-38.053008277014825</v>
      </c>
      <c r="AE45">
        <f t="shared" si="35"/>
        <v>140.83619443156314</v>
      </c>
      <c r="AF45">
        <f t="shared" si="36"/>
        <v>321.94699172298516</v>
      </c>
      <c r="AG45">
        <f t="shared" si="37"/>
        <v>-181.11079729142202</v>
      </c>
    </row>
    <row r="46" spans="1:33">
      <c r="A46" s="1">
        <v>42231</v>
      </c>
      <c r="B46" s="2">
        <v>0.48749999999999999</v>
      </c>
      <c r="E46">
        <f t="shared" si="29"/>
        <v>0</v>
      </c>
      <c r="F46">
        <f t="shared" si="30"/>
        <v>0</v>
      </c>
      <c r="G46">
        <f t="shared" si="31"/>
        <v>0</v>
      </c>
      <c r="H46">
        <f t="shared" si="32"/>
        <v>0</v>
      </c>
      <c r="I46">
        <v>1</v>
      </c>
      <c r="J46">
        <v>1</v>
      </c>
      <c r="K46" t="s">
        <v>102</v>
      </c>
      <c r="L46" t="s">
        <v>32</v>
      </c>
      <c r="M46" t="s">
        <v>27</v>
      </c>
      <c r="N46" s="3">
        <f t="shared" si="38"/>
        <v>297</v>
      </c>
      <c r="O46" s="3">
        <f t="shared" si="6"/>
        <v>141</v>
      </c>
      <c r="P46" s="3">
        <f t="shared" si="7"/>
        <v>322</v>
      </c>
      <c r="Q46" s="3"/>
      <c r="R46">
        <f t="shared" si="8"/>
        <v>-118.95833333333333</v>
      </c>
      <c r="S46">
        <f t="shared" si="9"/>
        <v>-116.95833333333333</v>
      </c>
      <c r="T46">
        <f t="shared" si="10"/>
        <v>34.770833333333336</v>
      </c>
      <c r="U46">
        <f t="shared" si="11"/>
        <v>32.6875</v>
      </c>
      <c r="V46">
        <f t="shared" si="12"/>
        <v>1.617330027408298E-2</v>
      </c>
      <c r="W46">
        <f t="shared" si="13"/>
        <v>-3.1437555786268834E-2</v>
      </c>
      <c r="X46">
        <f t="shared" si="14"/>
        <v>-3.0238765717415905E-2</v>
      </c>
      <c r="Y46">
        <f t="shared" si="39"/>
        <v>4.6521806797277174E-2</v>
      </c>
      <c r="Z46">
        <f t="shared" si="16"/>
        <v>296.74922167592399</v>
      </c>
      <c r="AA46">
        <f t="shared" si="17"/>
        <v>1.0000902002349532</v>
      </c>
      <c r="AB46">
        <f t="shared" si="18"/>
        <v>0.75037803704769501</v>
      </c>
      <c r="AC46">
        <f t="shared" si="19"/>
        <v>39.163805568436857</v>
      </c>
      <c r="AD46">
        <f t="shared" si="20"/>
        <v>-38.053008277014825</v>
      </c>
      <c r="AE46">
        <f t="shared" si="35"/>
        <v>140.83619443156314</v>
      </c>
      <c r="AF46">
        <f t="shared" si="36"/>
        <v>321.94699172298516</v>
      </c>
      <c r="AG46">
        <f t="shared" si="37"/>
        <v>-181.11079729142202</v>
      </c>
    </row>
    <row r="47" spans="1:33">
      <c r="A47" s="1">
        <v>42231</v>
      </c>
      <c r="B47" s="2">
        <v>0.49027777777777781</v>
      </c>
      <c r="E47">
        <f t="shared" si="29"/>
        <v>0</v>
      </c>
      <c r="F47">
        <f t="shared" si="30"/>
        <v>0</v>
      </c>
      <c r="G47">
        <f t="shared" si="31"/>
        <v>0</v>
      </c>
      <c r="H47">
        <f t="shared" si="32"/>
        <v>0</v>
      </c>
      <c r="I47">
        <v>1</v>
      </c>
      <c r="J47">
        <v>1</v>
      </c>
      <c r="K47" t="s">
        <v>29</v>
      </c>
      <c r="L47" t="s">
        <v>32</v>
      </c>
      <c r="M47" t="s">
        <v>27</v>
      </c>
      <c r="N47" s="3">
        <f t="shared" si="38"/>
        <v>297</v>
      </c>
      <c r="O47" s="3">
        <f t="shared" si="6"/>
        <v>141</v>
      </c>
      <c r="P47" s="3">
        <f t="shared" si="7"/>
        <v>322</v>
      </c>
      <c r="Q47" s="3"/>
      <c r="R47">
        <f t="shared" si="8"/>
        <v>-118.95833333333333</v>
      </c>
      <c r="S47">
        <f t="shared" si="9"/>
        <v>-116.95833333333333</v>
      </c>
      <c r="T47">
        <f t="shared" si="10"/>
        <v>34.770833333333336</v>
      </c>
      <c r="U47">
        <f t="shared" si="11"/>
        <v>32.6875</v>
      </c>
      <c r="V47">
        <f t="shared" si="12"/>
        <v>1.617330027408298E-2</v>
      </c>
      <c r="W47">
        <f t="shared" si="13"/>
        <v>-3.1437555786268834E-2</v>
      </c>
      <c r="X47">
        <f t="shared" si="14"/>
        <v>-3.0238765717415905E-2</v>
      </c>
      <c r="Y47">
        <f t="shared" si="39"/>
        <v>4.6521806797277174E-2</v>
      </c>
      <c r="Z47">
        <f t="shared" si="16"/>
        <v>296.74922167592399</v>
      </c>
      <c r="AA47">
        <f t="shared" si="17"/>
        <v>1.0000902002349532</v>
      </c>
      <c r="AB47">
        <f t="shared" si="18"/>
        <v>0.75037803704769501</v>
      </c>
      <c r="AC47">
        <f t="shared" si="19"/>
        <v>39.163805568436857</v>
      </c>
      <c r="AD47">
        <f t="shared" si="20"/>
        <v>-38.053008277014825</v>
      </c>
      <c r="AE47">
        <f t="shared" si="35"/>
        <v>140.83619443156314</v>
      </c>
      <c r="AF47">
        <f t="shared" si="36"/>
        <v>321.94699172298516</v>
      </c>
      <c r="AG47">
        <f t="shared" si="37"/>
        <v>-181.11079729142202</v>
      </c>
    </row>
    <row r="48" spans="1:33">
      <c r="A48" s="1">
        <v>42231</v>
      </c>
      <c r="B48" s="2">
        <v>0.50555555555555554</v>
      </c>
      <c r="E48">
        <f t="shared" si="29"/>
        <v>0</v>
      </c>
      <c r="F48">
        <f t="shared" si="30"/>
        <v>0</v>
      </c>
      <c r="G48">
        <f t="shared" si="31"/>
        <v>0</v>
      </c>
      <c r="H48">
        <f t="shared" si="32"/>
        <v>0</v>
      </c>
      <c r="I48">
        <v>1</v>
      </c>
      <c r="J48">
        <v>1</v>
      </c>
      <c r="K48" t="s">
        <v>25</v>
      </c>
      <c r="L48" t="s">
        <v>32</v>
      </c>
      <c r="M48" t="s">
        <v>26</v>
      </c>
      <c r="N48" s="3">
        <f t="shared" si="38"/>
        <v>123</v>
      </c>
      <c r="O48" s="3">
        <f t="shared" si="6"/>
        <v>150</v>
      </c>
      <c r="P48" s="3">
        <f t="shared" si="7"/>
        <v>330</v>
      </c>
      <c r="Q48" s="3"/>
      <c r="R48">
        <f t="shared" si="8"/>
        <v>-118.95833333333333</v>
      </c>
      <c r="S48">
        <f t="shared" si="9"/>
        <v>-118.29166666666667</v>
      </c>
      <c r="T48">
        <f t="shared" si="10"/>
        <v>34.770833333333336</v>
      </c>
      <c r="U48">
        <f t="shared" si="11"/>
        <v>33.8125</v>
      </c>
      <c r="V48">
        <f t="shared" si="12"/>
        <v>3.9232716720575822E-3</v>
      </c>
      <c r="W48">
        <f t="shared" si="13"/>
        <v>-1.2876707323088543E-2</v>
      </c>
      <c r="X48">
        <f t="shared" si="14"/>
        <v>-1.3818589219026456E-2</v>
      </c>
      <c r="Y48">
        <f t="shared" si="39"/>
        <v>1.9291320849061783E-2</v>
      </c>
      <c r="Z48">
        <f t="shared" si="16"/>
        <v>123.04459532276979</v>
      </c>
      <c r="AA48">
        <f t="shared" si="17"/>
        <v>1.0000155071100894</v>
      </c>
      <c r="AB48">
        <f t="shared" si="18"/>
        <v>0.60316280028669622</v>
      </c>
      <c r="AC48">
        <f t="shared" si="19"/>
        <v>30.075828209961852</v>
      </c>
      <c r="AD48">
        <f t="shared" si="20"/>
        <v>-29.70020825422943</v>
      </c>
      <c r="AE48">
        <f t="shared" si="35"/>
        <v>149.92417179003814</v>
      </c>
      <c r="AF48">
        <f t="shared" si="36"/>
        <v>330.29979174577056</v>
      </c>
      <c r="AG48">
        <f t="shared" si="37"/>
        <v>-180.37561995573242</v>
      </c>
    </row>
    <row r="49" spans="1:33">
      <c r="A49" s="1">
        <v>42231</v>
      </c>
      <c r="B49" s="2">
        <v>0.51874999999999993</v>
      </c>
      <c r="E49">
        <f t="shared" si="29"/>
        <v>0</v>
      </c>
      <c r="F49">
        <f t="shared" si="30"/>
        <v>0</v>
      </c>
      <c r="G49">
        <f t="shared" si="31"/>
        <v>0</v>
      </c>
      <c r="H49">
        <f t="shared" si="32"/>
        <v>0</v>
      </c>
      <c r="I49">
        <v>1</v>
      </c>
      <c r="J49">
        <v>1</v>
      </c>
      <c r="K49" t="s">
        <v>103</v>
      </c>
      <c r="L49" t="s">
        <v>32</v>
      </c>
      <c r="M49" t="s">
        <v>104</v>
      </c>
      <c r="N49" s="3">
        <f t="shared" si="38"/>
        <v>213</v>
      </c>
      <c r="O49" s="3">
        <f t="shared" si="6"/>
        <v>130</v>
      </c>
      <c r="P49" s="3">
        <f t="shared" si="7"/>
        <v>311</v>
      </c>
      <c r="Q49" s="3"/>
      <c r="R49">
        <f t="shared" si="8"/>
        <v>-118.95833333333333</v>
      </c>
      <c r="S49">
        <f t="shared" si="9"/>
        <v>-117.20833333333333</v>
      </c>
      <c r="T49">
        <f t="shared" si="10"/>
        <v>34.770833333333336</v>
      </c>
      <c r="U49">
        <f t="shared" si="11"/>
        <v>33.520833333333336</v>
      </c>
      <c r="V49">
        <f t="shared" si="12"/>
        <v>1.653569644082109E-2</v>
      </c>
      <c r="W49">
        <f t="shared" si="13"/>
        <v>-2.2701018991929445E-2</v>
      </c>
      <c r="X49">
        <f t="shared" si="14"/>
        <v>-1.8055325906630504E-2</v>
      </c>
      <c r="Y49">
        <f t="shared" si="39"/>
        <v>3.3388026501270887E-2</v>
      </c>
      <c r="Z49">
        <f t="shared" si="16"/>
        <v>212.96329975904408</v>
      </c>
      <c r="AA49">
        <f t="shared" si="17"/>
        <v>1.0000464541724807</v>
      </c>
      <c r="AB49">
        <f t="shared" si="18"/>
        <v>0.91478211473920179</v>
      </c>
      <c r="AC49">
        <f t="shared" si="19"/>
        <v>49.697508000457788</v>
      </c>
      <c r="AD49">
        <f t="shared" si="20"/>
        <v>-48.71512012165779</v>
      </c>
      <c r="AE49">
        <f t="shared" si="35"/>
        <v>130.30249199954221</v>
      </c>
      <c r="AF49">
        <f t="shared" si="36"/>
        <v>311.28487987834222</v>
      </c>
      <c r="AG49">
        <f t="shared" si="37"/>
        <v>-180.98238787880001</v>
      </c>
    </row>
    <row r="50" spans="1:33">
      <c r="A50" s="1">
        <v>42231</v>
      </c>
      <c r="B50" s="2">
        <v>0.54999999999999993</v>
      </c>
      <c r="E50">
        <f t="shared" si="29"/>
        <v>0</v>
      </c>
      <c r="F50">
        <f t="shared" si="30"/>
        <v>0</v>
      </c>
      <c r="G50">
        <f t="shared" si="31"/>
        <v>0</v>
      </c>
      <c r="H50">
        <f t="shared" si="32"/>
        <v>0</v>
      </c>
      <c r="I50">
        <v>1</v>
      </c>
      <c r="J50">
        <v>1</v>
      </c>
      <c r="K50" t="s">
        <v>49</v>
      </c>
      <c r="L50" t="s">
        <v>32</v>
      </c>
      <c r="M50" t="s">
        <v>50</v>
      </c>
      <c r="N50" s="3">
        <f t="shared" si="38"/>
        <v>344</v>
      </c>
      <c r="O50" s="3">
        <f t="shared" si="6"/>
        <v>326</v>
      </c>
      <c r="P50" s="3">
        <f t="shared" si="7"/>
        <v>145</v>
      </c>
      <c r="Q50" s="3"/>
      <c r="R50">
        <f t="shared" si="8"/>
        <v>-118.95833333333333</v>
      </c>
      <c r="S50">
        <f t="shared" si="9"/>
        <v>-121.125</v>
      </c>
      <c r="T50">
        <f t="shared" si="10"/>
        <v>34.770833333333336</v>
      </c>
      <c r="U50">
        <f t="shared" si="11"/>
        <v>37.3125</v>
      </c>
      <c r="V50">
        <f t="shared" si="12"/>
        <v>-1.3398121588287903E-2</v>
      </c>
      <c r="W50">
        <f t="shared" si="13"/>
        <v>3.7891486240873573E-2</v>
      </c>
      <c r="X50">
        <f t="shared" si="14"/>
        <v>3.5866447067983587E-2</v>
      </c>
      <c r="Y50">
        <f t="shared" si="39"/>
        <v>5.3867210962860568E-2</v>
      </c>
      <c r="Z50">
        <f t="shared" si="16"/>
        <v>343.61400389813207</v>
      </c>
      <c r="AA50">
        <f t="shared" si="17"/>
        <v>1.0001209426685542</v>
      </c>
      <c r="AB50">
        <f t="shared" si="18"/>
        <v>-0.70210011945807449</v>
      </c>
      <c r="AC50">
        <f t="shared" si="19"/>
        <v>-33.945853919691537</v>
      </c>
      <c r="AD50">
        <f t="shared" si="20"/>
        <v>35.22107599309075</v>
      </c>
      <c r="AE50">
        <f t="shared" si="35"/>
        <v>326.05414608030844</v>
      </c>
      <c r="AF50">
        <f t="shared" si="36"/>
        <v>144.77892400690925</v>
      </c>
      <c r="AG50">
        <f t="shared" si="37"/>
        <v>181.27522207339919</v>
      </c>
    </row>
    <row r="51" spans="1:33">
      <c r="A51" s="1">
        <v>42231</v>
      </c>
      <c r="B51" s="2">
        <v>0.55347222222222225</v>
      </c>
      <c r="E51">
        <f t="shared" si="29"/>
        <v>0</v>
      </c>
      <c r="F51">
        <f t="shared" si="30"/>
        <v>0</v>
      </c>
      <c r="G51">
        <f t="shared" si="31"/>
        <v>0</v>
      </c>
      <c r="H51">
        <f t="shared" si="32"/>
        <v>0</v>
      </c>
      <c r="I51">
        <v>1</v>
      </c>
      <c r="J51">
        <v>1</v>
      </c>
      <c r="K51" t="s">
        <v>105</v>
      </c>
      <c r="L51" t="s">
        <v>32</v>
      </c>
      <c r="M51" t="s">
        <v>50</v>
      </c>
      <c r="N51" s="3">
        <f t="shared" si="38"/>
        <v>344</v>
      </c>
      <c r="O51" s="3">
        <f t="shared" si="6"/>
        <v>326</v>
      </c>
      <c r="P51" s="3">
        <f t="shared" si="7"/>
        <v>145</v>
      </c>
      <c r="Q51" s="3"/>
      <c r="R51">
        <f t="shared" si="8"/>
        <v>-118.95833333333333</v>
      </c>
      <c r="S51">
        <f t="shared" si="9"/>
        <v>-121.125</v>
      </c>
      <c r="T51">
        <f t="shared" si="10"/>
        <v>34.770833333333336</v>
      </c>
      <c r="U51">
        <f t="shared" si="11"/>
        <v>37.3125</v>
      </c>
      <c r="V51">
        <f t="shared" si="12"/>
        <v>-1.3398121588287903E-2</v>
      </c>
      <c r="W51">
        <f t="shared" si="13"/>
        <v>3.7891486240873573E-2</v>
      </c>
      <c r="X51">
        <f t="shared" si="14"/>
        <v>3.5866447067983587E-2</v>
      </c>
      <c r="Y51">
        <f t="shared" si="39"/>
        <v>5.3867210962860568E-2</v>
      </c>
      <c r="Z51">
        <f t="shared" si="16"/>
        <v>343.61400389813207</v>
      </c>
      <c r="AA51">
        <f t="shared" si="17"/>
        <v>1.0001209426685542</v>
      </c>
      <c r="AB51">
        <f t="shared" si="18"/>
        <v>-0.70210011945807449</v>
      </c>
      <c r="AC51">
        <f t="shared" si="19"/>
        <v>-33.945853919691537</v>
      </c>
      <c r="AD51">
        <f t="shared" si="20"/>
        <v>35.22107599309075</v>
      </c>
      <c r="AE51">
        <f t="shared" si="35"/>
        <v>326.05414608030844</v>
      </c>
      <c r="AF51">
        <f t="shared" si="36"/>
        <v>144.77892400690925</v>
      </c>
      <c r="AG51">
        <f t="shared" si="37"/>
        <v>181.27522207339919</v>
      </c>
    </row>
    <row r="52" spans="1:33">
      <c r="A52" s="1">
        <v>42231</v>
      </c>
      <c r="B52" s="2">
        <v>0.57291666666666663</v>
      </c>
      <c r="E52">
        <f t="shared" si="29"/>
        <v>0</v>
      </c>
      <c r="F52">
        <f t="shared" si="30"/>
        <v>0</v>
      </c>
      <c r="G52">
        <f t="shared" si="31"/>
        <v>0</v>
      </c>
      <c r="H52">
        <f t="shared" si="32"/>
        <v>0</v>
      </c>
      <c r="I52">
        <v>1</v>
      </c>
      <c r="J52">
        <v>1</v>
      </c>
      <c r="K52" t="s">
        <v>51</v>
      </c>
      <c r="L52" t="s">
        <v>32</v>
      </c>
      <c r="M52" t="s">
        <v>106</v>
      </c>
      <c r="N52" s="3">
        <f t="shared" si="38"/>
        <v>300</v>
      </c>
      <c r="O52" s="3">
        <f t="shared" si="6"/>
        <v>329</v>
      </c>
      <c r="P52" s="3">
        <f t="shared" si="7"/>
        <v>148</v>
      </c>
      <c r="Q52" s="3"/>
      <c r="R52">
        <f t="shared" si="8"/>
        <v>-118.95833333333333</v>
      </c>
      <c r="S52">
        <f t="shared" si="9"/>
        <v>-120.70833333333333</v>
      </c>
      <c r="T52">
        <f t="shared" si="10"/>
        <v>34.770833333333336</v>
      </c>
      <c r="U52">
        <f t="shared" si="11"/>
        <v>37.0625</v>
      </c>
      <c r="V52">
        <f t="shared" si="12"/>
        <v>-9.7828332646350824E-3</v>
      </c>
      <c r="W52">
        <f t="shared" si="13"/>
        <v>3.2652292476789135E-2</v>
      </c>
      <c r="X52">
        <f t="shared" si="14"/>
        <v>3.2390356957459066E-2</v>
      </c>
      <c r="Y52">
        <f t="shared" si="39"/>
        <v>4.7021391456496135E-2</v>
      </c>
      <c r="Z52">
        <f t="shared" si="16"/>
        <v>299.93651276078754</v>
      </c>
      <c r="AA52">
        <f t="shared" si="17"/>
        <v>1.0000921483916558</v>
      </c>
      <c r="AB52">
        <f t="shared" si="18"/>
        <v>-0.64963957655792215</v>
      </c>
      <c r="AC52">
        <f t="shared" si="19"/>
        <v>-31.224883989423159</v>
      </c>
      <c r="AD52">
        <f t="shared" si="20"/>
        <v>32.251705588943402</v>
      </c>
      <c r="AE52">
        <f t="shared" ref="AE52:AE61" si="40">IF(X52&lt;0,180-AC52,IF(AC52&lt;0,360+AC52,AC52))</f>
        <v>328.77511601057682</v>
      </c>
      <c r="AF52">
        <f t="shared" ref="AF52:AF61" si="41">IF(X52&gt;0,180-AD52,IF(AD52&lt;0,360+AD52, AD52))</f>
        <v>147.74829441105661</v>
      </c>
      <c r="AG52">
        <f t="shared" ref="AG52:AG61" si="42">AE52-AF52</f>
        <v>181.02682159952022</v>
      </c>
    </row>
    <row r="53" spans="1:33">
      <c r="A53" s="1">
        <v>42231</v>
      </c>
      <c r="B53" s="2">
        <v>0.57291666666666663</v>
      </c>
      <c r="E53">
        <f t="shared" si="29"/>
        <v>0</v>
      </c>
      <c r="F53">
        <f t="shared" si="30"/>
        <v>0</v>
      </c>
      <c r="G53">
        <f t="shared" si="31"/>
        <v>0</v>
      </c>
      <c r="H53">
        <f t="shared" si="32"/>
        <v>0</v>
      </c>
      <c r="I53">
        <v>1</v>
      </c>
      <c r="J53">
        <v>1</v>
      </c>
      <c r="K53" t="s">
        <v>107</v>
      </c>
      <c r="L53" t="s">
        <v>32</v>
      </c>
      <c r="M53" t="s">
        <v>106</v>
      </c>
      <c r="N53" s="3">
        <f t="shared" si="38"/>
        <v>300</v>
      </c>
      <c r="O53" s="3">
        <f t="shared" si="6"/>
        <v>329</v>
      </c>
      <c r="P53" s="3">
        <f t="shared" si="7"/>
        <v>148</v>
      </c>
      <c r="Q53" s="3"/>
      <c r="R53">
        <f t="shared" si="8"/>
        <v>-118.95833333333333</v>
      </c>
      <c r="S53">
        <f t="shared" si="9"/>
        <v>-120.70833333333333</v>
      </c>
      <c r="T53">
        <f t="shared" si="10"/>
        <v>34.770833333333336</v>
      </c>
      <c r="U53">
        <f t="shared" si="11"/>
        <v>37.0625</v>
      </c>
      <c r="V53">
        <f t="shared" si="12"/>
        <v>-9.7828332646350824E-3</v>
      </c>
      <c r="W53">
        <f t="shared" si="13"/>
        <v>3.2652292476789135E-2</v>
      </c>
      <c r="X53">
        <f t="shared" si="14"/>
        <v>3.2390356957459066E-2</v>
      </c>
      <c r="Y53">
        <f t="shared" si="39"/>
        <v>4.7021391456496135E-2</v>
      </c>
      <c r="Z53">
        <f t="shared" si="16"/>
        <v>299.93651276078754</v>
      </c>
      <c r="AA53">
        <f t="shared" si="17"/>
        <v>1.0000921483916558</v>
      </c>
      <c r="AB53">
        <f t="shared" si="18"/>
        <v>-0.64963957655792215</v>
      </c>
      <c r="AC53">
        <f t="shared" si="19"/>
        <v>-31.224883989423159</v>
      </c>
      <c r="AD53">
        <f t="shared" si="20"/>
        <v>32.251705588943402</v>
      </c>
      <c r="AE53">
        <f t="shared" si="40"/>
        <v>328.77511601057682</v>
      </c>
      <c r="AF53">
        <f t="shared" si="41"/>
        <v>147.74829441105661</v>
      </c>
      <c r="AG53">
        <f t="shared" si="42"/>
        <v>181.02682159952022</v>
      </c>
    </row>
    <row r="54" spans="1:33">
      <c r="A54" s="1">
        <v>42231</v>
      </c>
      <c r="B54" s="2">
        <v>0.57361111111111118</v>
      </c>
      <c r="E54">
        <f t="shared" si="29"/>
        <v>0</v>
      </c>
      <c r="F54">
        <f t="shared" si="30"/>
        <v>0</v>
      </c>
      <c r="G54">
        <f t="shared" si="31"/>
        <v>0</v>
      </c>
      <c r="H54">
        <f t="shared" si="32"/>
        <v>0</v>
      </c>
      <c r="I54">
        <v>1</v>
      </c>
      <c r="J54">
        <v>1</v>
      </c>
      <c r="K54" t="s">
        <v>108</v>
      </c>
      <c r="L54" t="s">
        <v>32</v>
      </c>
      <c r="M54" t="s">
        <v>106</v>
      </c>
      <c r="N54" s="3">
        <f t="shared" si="38"/>
        <v>300</v>
      </c>
      <c r="O54" s="3">
        <f t="shared" si="6"/>
        <v>329</v>
      </c>
      <c r="P54" s="3">
        <f t="shared" si="7"/>
        <v>148</v>
      </c>
      <c r="Q54" s="3"/>
      <c r="R54">
        <f t="shared" si="8"/>
        <v>-118.95833333333333</v>
      </c>
      <c r="S54">
        <f t="shared" si="9"/>
        <v>-120.70833333333333</v>
      </c>
      <c r="T54">
        <f t="shared" si="10"/>
        <v>34.770833333333336</v>
      </c>
      <c r="U54">
        <f t="shared" si="11"/>
        <v>37.0625</v>
      </c>
      <c r="V54">
        <f t="shared" si="12"/>
        <v>-9.7828332646350824E-3</v>
      </c>
      <c r="W54">
        <f t="shared" si="13"/>
        <v>3.2652292476789135E-2</v>
      </c>
      <c r="X54">
        <f t="shared" si="14"/>
        <v>3.2390356957459066E-2</v>
      </c>
      <c r="Y54">
        <f t="shared" si="39"/>
        <v>4.7021391456496135E-2</v>
      </c>
      <c r="Z54">
        <f t="shared" si="16"/>
        <v>299.93651276078754</v>
      </c>
      <c r="AA54">
        <f t="shared" si="17"/>
        <v>1.0000921483916558</v>
      </c>
      <c r="AB54">
        <f t="shared" si="18"/>
        <v>-0.64963957655792215</v>
      </c>
      <c r="AC54">
        <f t="shared" si="19"/>
        <v>-31.224883989423159</v>
      </c>
      <c r="AD54">
        <f t="shared" si="20"/>
        <v>32.251705588943402</v>
      </c>
      <c r="AE54">
        <f t="shared" si="40"/>
        <v>328.77511601057682</v>
      </c>
      <c r="AF54">
        <f t="shared" si="41"/>
        <v>147.74829441105661</v>
      </c>
      <c r="AG54">
        <f t="shared" si="42"/>
        <v>181.02682159952022</v>
      </c>
    </row>
    <row r="55" spans="1:33">
      <c r="A55" s="1">
        <v>42231</v>
      </c>
      <c r="B55" s="2">
        <v>0.58888888888888891</v>
      </c>
      <c r="E55">
        <f t="shared" si="29"/>
        <v>0</v>
      </c>
      <c r="F55">
        <f t="shared" si="30"/>
        <v>0</v>
      </c>
      <c r="G55">
        <f t="shared" si="31"/>
        <v>0</v>
      </c>
      <c r="H55">
        <f t="shared" si="32"/>
        <v>0</v>
      </c>
      <c r="I55">
        <v>1</v>
      </c>
      <c r="J55">
        <v>1</v>
      </c>
      <c r="K55" t="s">
        <v>110</v>
      </c>
      <c r="L55" t="s">
        <v>32</v>
      </c>
      <c r="M55" t="s">
        <v>111</v>
      </c>
      <c r="N55" s="3">
        <f t="shared" si="38"/>
        <v>521</v>
      </c>
      <c r="O55" s="3">
        <f t="shared" si="6"/>
        <v>47</v>
      </c>
      <c r="P55" s="3">
        <f t="shared" si="7"/>
        <v>229</v>
      </c>
      <c r="Q55" s="3"/>
      <c r="R55">
        <f t="shared" si="8"/>
        <v>-118.95833333333333</v>
      </c>
      <c r="S55">
        <f t="shared" si="9"/>
        <v>-114.625</v>
      </c>
      <c r="T55">
        <f t="shared" si="10"/>
        <v>34.770833333333336</v>
      </c>
      <c r="U55">
        <f t="shared" si="11"/>
        <v>37.895833333333336</v>
      </c>
      <c r="V55">
        <f t="shared" si="12"/>
        <v>6.8907076421242885E-2</v>
      </c>
      <c r="W55">
        <f t="shared" si="13"/>
        <v>1.3757501073284883E-3</v>
      </c>
      <c r="X55">
        <f t="shared" si="14"/>
        <v>4.3932330493879013E-2</v>
      </c>
      <c r="Y55">
        <f t="shared" si="39"/>
        <v>8.1732047153513981E-2</v>
      </c>
      <c r="Z55">
        <f t="shared" si="16"/>
        <v>521.44340062099104</v>
      </c>
      <c r="AA55">
        <f t="shared" si="17"/>
        <v>1.0002785480308205</v>
      </c>
      <c r="AB55">
        <f t="shared" si="18"/>
        <v>0.92524324931321889</v>
      </c>
      <c r="AC55">
        <f t="shared" si="19"/>
        <v>46.897801089312374</v>
      </c>
      <c r="AD55">
        <f t="shared" si="20"/>
        <v>-49.466972254197884</v>
      </c>
      <c r="AE55">
        <f t="shared" si="40"/>
        <v>46.897801089312374</v>
      </c>
      <c r="AF55">
        <f t="shared" si="41"/>
        <v>229.46697225419788</v>
      </c>
      <c r="AG55">
        <f t="shared" si="42"/>
        <v>-182.56917116488552</v>
      </c>
    </row>
    <row r="56" spans="1:33">
      <c r="A56" s="1">
        <v>42231</v>
      </c>
      <c r="B56" s="2">
        <v>0.60555555555555551</v>
      </c>
      <c r="E56">
        <f t="shared" si="29"/>
        <v>0</v>
      </c>
      <c r="F56">
        <f t="shared" si="30"/>
        <v>0</v>
      </c>
      <c r="G56">
        <f t="shared" si="31"/>
        <v>0</v>
      </c>
      <c r="H56">
        <f t="shared" si="32"/>
        <v>0</v>
      </c>
      <c r="I56">
        <v>1</v>
      </c>
      <c r="J56">
        <v>0</v>
      </c>
      <c r="K56" t="s">
        <v>42</v>
      </c>
      <c r="L56" t="s">
        <v>32</v>
      </c>
      <c r="M56" t="s">
        <v>112</v>
      </c>
      <c r="N56" s="3">
        <f t="shared" si="38"/>
        <v>128</v>
      </c>
      <c r="O56" s="3">
        <f t="shared" si="6"/>
        <v>155</v>
      </c>
      <c r="P56" s="3">
        <f t="shared" si="7"/>
        <v>335</v>
      </c>
      <c r="Q56" s="3"/>
      <c r="R56">
        <f t="shared" si="8"/>
        <v>-118.95833333333333</v>
      </c>
      <c r="S56">
        <f t="shared" si="9"/>
        <v>-118.375</v>
      </c>
      <c r="T56">
        <f t="shared" si="10"/>
        <v>34.770833333333336</v>
      </c>
      <c r="U56">
        <f t="shared" si="11"/>
        <v>33.729166666666664</v>
      </c>
      <c r="V56">
        <f t="shared" si="12"/>
        <v>2.4753758946446935E-3</v>
      </c>
      <c r="W56">
        <f t="shared" si="13"/>
        <v>-1.3014529943262132E-2</v>
      </c>
      <c r="X56">
        <f t="shared" si="14"/>
        <v>-1.5027618749792859E-2</v>
      </c>
      <c r="Y56">
        <f t="shared" si="39"/>
        <v>2.0033342226223275E-2</v>
      </c>
      <c r="Z56">
        <f t="shared" si="16"/>
        <v>127.77753807968237</v>
      </c>
      <c r="AA56">
        <f t="shared" si="17"/>
        <v>1.0000167230384238</v>
      </c>
      <c r="AB56">
        <f t="shared" si="18"/>
        <v>0.50822384432656642</v>
      </c>
      <c r="AC56">
        <f t="shared" si="19"/>
        <v>25.003607320331621</v>
      </c>
      <c r="AD56">
        <f t="shared" si="20"/>
        <v>-24.675288943482933</v>
      </c>
      <c r="AE56">
        <f t="shared" si="40"/>
        <v>154.99639267966839</v>
      </c>
      <c r="AF56">
        <f t="shared" si="41"/>
        <v>335.32471105651706</v>
      </c>
      <c r="AG56">
        <f t="shared" si="42"/>
        <v>-180.32831837684867</v>
      </c>
    </row>
    <row r="57" spans="1:33">
      <c r="A57" s="1">
        <v>42231</v>
      </c>
      <c r="B57" s="2">
        <v>0.60833333333333328</v>
      </c>
      <c r="E57">
        <f t="shared" si="29"/>
        <v>0</v>
      </c>
      <c r="F57">
        <f t="shared" si="30"/>
        <v>0</v>
      </c>
      <c r="G57">
        <f t="shared" si="31"/>
        <v>0</v>
      </c>
      <c r="H57">
        <f t="shared" si="32"/>
        <v>0</v>
      </c>
      <c r="I57">
        <v>1</v>
      </c>
      <c r="J57">
        <v>1</v>
      </c>
      <c r="K57" t="s">
        <v>113</v>
      </c>
      <c r="L57" t="s">
        <v>32</v>
      </c>
      <c r="M57" t="s">
        <v>112</v>
      </c>
      <c r="N57" s="3">
        <f t="shared" si="38"/>
        <v>128</v>
      </c>
      <c r="O57" s="3">
        <f t="shared" si="6"/>
        <v>155</v>
      </c>
      <c r="P57" s="3">
        <f t="shared" si="7"/>
        <v>335</v>
      </c>
      <c r="Q57" s="3"/>
      <c r="R57">
        <f t="shared" si="8"/>
        <v>-118.95833333333333</v>
      </c>
      <c r="S57">
        <f t="shared" si="9"/>
        <v>-118.375</v>
      </c>
      <c r="T57">
        <f t="shared" si="10"/>
        <v>34.770833333333336</v>
      </c>
      <c r="U57">
        <f t="shared" si="11"/>
        <v>33.729166666666664</v>
      </c>
      <c r="V57">
        <f t="shared" si="12"/>
        <v>2.4753758946446935E-3</v>
      </c>
      <c r="W57">
        <f t="shared" si="13"/>
        <v>-1.3014529943262132E-2</v>
      </c>
      <c r="X57">
        <f t="shared" si="14"/>
        <v>-1.5027618749792859E-2</v>
      </c>
      <c r="Y57">
        <f t="shared" si="39"/>
        <v>2.0033342226223275E-2</v>
      </c>
      <c r="Z57">
        <f t="shared" si="16"/>
        <v>127.77753807968237</v>
      </c>
      <c r="AA57">
        <f t="shared" si="17"/>
        <v>1.0000167230384238</v>
      </c>
      <c r="AB57">
        <f t="shared" si="18"/>
        <v>0.50822384432656642</v>
      </c>
      <c r="AC57">
        <f t="shared" si="19"/>
        <v>25.003607320331621</v>
      </c>
      <c r="AD57">
        <f t="shared" si="20"/>
        <v>-24.675288943482933</v>
      </c>
      <c r="AE57">
        <f t="shared" si="40"/>
        <v>154.99639267966839</v>
      </c>
      <c r="AF57">
        <f t="shared" si="41"/>
        <v>335.32471105651706</v>
      </c>
      <c r="AG57">
        <f t="shared" si="42"/>
        <v>-180.32831837684867</v>
      </c>
    </row>
    <row r="58" spans="1:33">
      <c r="A58" s="1">
        <v>42231</v>
      </c>
      <c r="B58" s="2">
        <v>0.61041666666666672</v>
      </c>
      <c r="E58">
        <f t="shared" si="29"/>
        <v>0</v>
      </c>
      <c r="F58">
        <f t="shared" si="30"/>
        <v>0</v>
      </c>
      <c r="G58">
        <f t="shared" si="31"/>
        <v>0</v>
      </c>
      <c r="H58">
        <f t="shared" si="32"/>
        <v>0</v>
      </c>
      <c r="I58">
        <v>1</v>
      </c>
      <c r="J58">
        <v>1</v>
      </c>
      <c r="K58" t="s">
        <v>114</v>
      </c>
      <c r="L58" t="s">
        <v>32</v>
      </c>
      <c r="M58" t="s">
        <v>26</v>
      </c>
      <c r="N58" s="3">
        <f t="shared" si="38"/>
        <v>123</v>
      </c>
      <c r="O58" s="3">
        <f t="shared" si="6"/>
        <v>150</v>
      </c>
      <c r="P58" s="3">
        <f t="shared" si="7"/>
        <v>330</v>
      </c>
      <c r="Q58" s="3"/>
      <c r="R58">
        <f t="shared" si="8"/>
        <v>-118.95833333333333</v>
      </c>
      <c r="S58">
        <f t="shared" si="9"/>
        <v>-118.29166666666667</v>
      </c>
      <c r="T58">
        <f t="shared" si="10"/>
        <v>34.770833333333336</v>
      </c>
      <c r="U58">
        <f t="shared" si="11"/>
        <v>33.8125</v>
      </c>
      <c r="V58">
        <f t="shared" si="12"/>
        <v>3.9232716720575822E-3</v>
      </c>
      <c r="W58">
        <f t="shared" si="13"/>
        <v>-1.2876707323088543E-2</v>
      </c>
      <c r="X58">
        <f t="shared" si="14"/>
        <v>-1.3818589219026456E-2</v>
      </c>
      <c r="Y58">
        <f t="shared" si="39"/>
        <v>1.9291320849061783E-2</v>
      </c>
      <c r="Z58">
        <f t="shared" si="16"/>
        <v>123.04459532276979</v>
      </c>
      <c r="AA58">
        <f t="shared" si="17"/>
        <v>1.0000155071100894</v>
      </c>
      <c r="AB58">
        <f t="shared" si="18"/>
        <v>0.60316280028669622</v>
      </c>
      <c r="AC58">
        <f t="shared" si="19"/>
        <v>30.075828209961852</v>
      </c>
      <c r="AD58">
        <f t="shared" si="20"/>
        <v>-29.70020825422943</v>
      </c>
      <c r="AE58">
        <f t="shared" si="40"/>
        <v>149.92417179003814</v>
      </c>
      <c r="AF58">
        <f t="shared" si="41"/>
        <v>330.29979174577056</v>
      </c>
      <c r="AG58">
        <f t="shared" si="42"/>
        <v>-180.37561995573242</v>
      </c>
    </row>
    <row r="59" spans="1:33">
      <c r="A59" s="1">
        <v>42231</v>
      </c>
      <c r="B59" s="2">
        <v>0.61805555555555558</v>
      </c>
      <c r="E59">
        <f t="shared" si="29"/>
        <v>0</v>
      </c>
      <c r="F59">
        <f t="shared" si="30"/>
        <v>0</v>
      </c>
      <c r="G59">
        <f t="shared" si="31"/>
        <v>0</v>
      </c>
      <c r="H59">
        <f t="shared" si="32"/>
        <v>0</v>
      </c>
      <c r="I59">
        <v>1</v>
      </c>
      <c r="J59">
        <v>0</v>
      </c>
      <c r="K59" t="s">
        <v>30</v>
      </c>
      <c r="L59" t="s">
        <v>32</v>
      </c>
      <c r="M59" t="s">
        <v>115</v>
      </c>
      <c r="N59" s="3">
        <f t="shared" si="38"/>
        <v>81</v>
      </c>
      <c r="O59" s="3">
        <f t="shared" si="6"/>
        <v>110</v>
      </c>
      <c r="P59" s="3">
        <f t="shared" si="7"/>
        <v>290</v>
      </c>
      <c r="Q59" s="3"/>
      <c r="R59">
        <f t="shared" si="8"/>
        <v>-118.95833333333333</v>
      </c>
      <c r="S59">
        <f t="shared" si="9"/>
        <v>-118.125</v>
      </c>
      <c r="T59">
        <f t="shared" si="10"/>
        <v>34.770833333333336</v>
      </c>
      <c r="U59">
        <f t="shared" si="11"/>
        <v>34.520833333333336</v>
      </c>
      <c r="V59">
        <f t="shared" si="12"/>
        <v>9.3259730482613268E-3</v>
      </c>
      <c r="W59">
        <f t="shared" si="13"/>
        <v>-7.8960239404924915E-3</v>
      </c>
      <c r="X59">
        <f t="shared" si="14"/>
        <v>-3.5896239531476581E-3</v>
      </c>
      <c r="Y59">
        <f t="shared" si="39"/>
        <v>1.2736026361889278E-2</v>
      </c>
      <c r="Z59">
        <f t="shared" si="16"/>
        <v>81.232669997062942</v>
      </c>
      <c r="AA59">
        <f t="shared" si="17"/>
        <v>1.0000067587219807</v>
      </c>
      <c r="AB59">
        <f t="shared" si="18"/>
        <v>1.1419725537922758</v>
      </c>
      <c r="AC59">
        <f t="shared" si="19"/>
        <v>70.202277928332236</v>
      </c>
      <c r="AD59">
        <f t="shared" si="20"/>
        <v>-69.728519460913503</v>
      </c>
      <c r="AE59">
        <f t="shared" si="40"/>
        <v>109.79772207166776</v>
      </c>
      <c r="AF59">
        <f t="shared" si="41"/>
        <v>290.2714805390865</v>
      </c>
      <c r="AG59">
        <f t="shared" si="42"/>
        <v>-180.47375846741875</v>
      </c>
    </row>
    <row r="60" spans="1:33">
      <c r="A60" s="1">
        <v>42231</v>
      </c>
      <c r="B60" s="2">
        <v>0.62222222222222223</v>
      </c>
      <c r="E60">
        <f t="shared" si="29"/>
        <v>0</v>
      </c>
      <c r="F60">
        <f t="shared" si="30"/>
        <v>0</v>
      </c>
      <c r="G60">
        <f t="shared" si="31"/>
        <v>0</v>
      </c>
      <c r="H60">
        <f t="shared" si="32"/>
        <v>0</v>
      </c>
      <c r="I60">
        <v>1</v>
      </c>
      <c r="J60">
        <v>1</v>
      </c>
      <c r="K60" t="s">
        <v>116</v>
      </c>
      <c r="L60" t="s">
        <v>32</v>
      </c>
      <c r="M60" t="s">
        <v>45</v>
      </c>
      <c r="N60" s="3">
        <f t="shared" si="38"/>
        <v>71</v>
      </c>
      <c r="O60" s="3">
        <f t="shared" si="6"/>
        <v>131</v>
      </c>
      <c r="P60" s="3">
        <f t="shared" si="7"/>
        <v>311</v>
      </c>
      <c r="Q60" s="3"/>
      <c r="R60">
        <f t="shared" si="8"/>
        <v>-118.95833333333333</v>
      </c>
      <c r="S60">
        <f t="shared" si="9"/>
        <v>-118.375</v>
      </c>
      <c r="T60">
        <f t="shared" si="10"/>
        <v>34.770833333333336</v>
      </c>
      <c r="U60">
        <f t="shared" si="11"/>
        <v>34.354166666666664</v>
      </c>
      <c r="V60">
        <f t="shared" si="12"/>
        <v>5.3773801991965908E-3</v>
      </c>
      <c r="W60">
        <f t="shared" si="13"/>
        <v>-7.6417833237505395E-3</v>
      </c>
      <c r="X60">
        <f t="shared" si="14"/>
        <v>-5.9887048504712048E-3</v>
      </c>
      <c r="Y60">
        <f t="shared" si="39"/>
        <v>1.109854296562935E-2</v>
      </c>
      <c r="Z60">
        <f t="shared" si="16"/>
        <v>70.788390852842554</v>
      </c>
      <c r="AA60">
        <f t="shared" si="17"/>
        <v>1.0000051324734551</v>
      </c>
      <c r="AB60">
        <f t="shared" si="18"/>
        <v>0.91733376272701106</v>
      </c>
      <c r="AC60">
        <f t="shared" si="19"/>
        <v>49.2283967353412</v>
      </c>
      <c r="AD60">
        <f t="shared" si="20"/>
        <v>-48.897464761315774</v>
      </c>
      <c r="AE60">
        <f t="shared" si="40"/>
        <v>130.77160326465881</v>
      </c>
      <c r="AF60">
        <f t="shared" si="41"/>
        <v>311.10253523868425</v>
      </c>
      <c r="AG60">
        <f t="shared" si="42"/>
        <v>-180.33093197402545</v>
      </c>
    </row>
    <row r="61" spans="1:33">
      <c r="A61" s="1">
        <v>42231</v>
      </c>
      <c r="B61" s="2">
        <v>0.62638888888888888</v>
      </c>
      <c r="E61">
        <f t="shared" si="29"/>
        <v>0</v>
      </c>
      <c r="F61">
        <f t="shared" si="30"/>
        <v>0</v>
      </c>
      <c r="G61">
        <f t="shared" si="31"/>
        <v>0</v>
      </c>
      <c r="H61">
        <f t="shared" si="32"/>
        <v>0</v>
      </c>
      <c r="I61">
        <v>1</v>
      </c>
      <c r="J61">
        <v>1</v>
      </c>
      <c r="K61" t="s">
        <v>117</v>
      </c>
      <c r="L61" t="s">
        <v>32</v>
      </c>
      <c r="M61" t="s">
        <v>118</v>
      </c>
      <c r="N61" s="3">
        <f t="shared" si="38"/>
        <v>115</v>
      </c>
      <c r="O61" s="3">
        <f t="shared" si="6"/>
        <v>152</v>
      </c>
      <c r="P61" s="3">
        <f t="shared" si="7"/>
        <v>332</v>
      </c>
      <c r="Q61" s="3"/>
      <c r="R61">
        <f t="shared" si="8"/>
        <v>-118.95833333333333</v>
      </c>
      <c r="S61">
        <f t="shared" si="9"/>
        <v>-118.375</v>
      </c>
      <c r="T61">
        <f t="shared" si="10"/>
        <v>34.770833333333336</v>
      </c>
      <c r="U61">
        <f t="shared" si="11"/>
        <v>33.854166666666664</v>
      </c>
      <c r="V61">
        <f t="shared" si="12"/>
        <v>3.052025319573215E-3</v>
      </c>
      <c r="W61">
        <f t="shared" si="13"/>
        <v>-1.1946925996717983E-2</v>
      </c>
      <c r="X61">
        <f t="shared" si="14"/>
        <v>-1.3214515732761778E-2</v>
      </c>
      <c r="Y61">
        <f t="shared" si="39"/>
        <v>1.8073940504875537E-2</v>
      </c>
      <c r="Z61">
        <f t="shared" si="16"/>
        <v>115.27963779337671</v>
      </c>
      <c r="AA61">
        <f t="shared" si="17"/>
        <v>1.0000136116387919</v>
      </c>
      <c r="AB61">
        <f t="shared" si="18"/>
        <v>0.56331529708937811</v>
      </c>
      <c r="AC61">
        <f t="shared" si="19"/>
        <v>27.892219479968023</v>
      </c>
      <c r="AD61">
        <f t="shared" si="20"/>
        <v>-27.563378367899073</v>
      </c>
      <c r="AE61">
        <f t="shared" si="40"/>
        <v>152.10778052003198</v>
      </c>
      <c r="AF61">
        <f t="shared" si="41"/>
        <v>332.43662163210092</v>
      </c>
      <c r="AG61">
        <f t="shared" si="42"/>
        <v>-180.32884111206894</v>
      </c>
    </row>
    <row r="62" spans="1:33">
      <c r="A62" s="1">
        <v>42231</v>
      </c>
      <c r="B62" s="2">
        <v>0.6430555555555556</v>
      </c>
      <c r="E62">
        <f t="shared" si="29"/>
        <v>0</v>
      </c>
      <c r="F62">
        <f t="shared" si="30"/>
        <v>0</v>
      </c>
      <c r="G62">
        <f t="shared" si="31"/>
        <v>0</v>
      </c>
      <c r="H62">
        <f t="shared" si="32"/>
        <v>0</v>
      </c>
      <c r="I62">
        <v>1</v>
      </c>
      <c r="J62">
        <v>0</v>
      </c>
      <c r="K62" t="s">
        <v>51</v>
      </c>
      <c r="L62" t="s">
        <v>32</v>
      </c>
      <c r="M62" t="s">
        <v>119</v>
      </c>
      <c r="N62" s="3">
        <f t="shared" si="38"/>
        <v>280</v>
      </c>
      <c r="O62" s="3">
        <f t="shared" si="6"/>
        <v>330</v>
      </c>
      <c r="P62" s="3">
        <f t="shared" si="7"/>
        <v>149</v>
      </c>
      <c r="Q62" s="3"/>
      <c r="R62">
        <f t="shared" si="8"/>
        <v>-118.95833333333333</v>
      </c>
      <c r="S62">
        <f t="shared" si="9"/>
        <v>-120.54166666666667</v>
      </c>
      <c r="T62">
        <f t="shared" si="10"/>
        <v>34.770833333333336</v>
      </c>
      <c r="U62">
        <f t="shared" si="11"/>
        <v>36.9375</v>
      </c>
      <c r="V62">
        <f t="shared" si="12"/>
        <v>-8.4525716418322183E-3</v>
      </c>
      <c r="W62">
        <f t="shared" si="13"/>
        <v>3.0339024636913181E-2</v>
      </c>
      <c r="X62">
        <f t="shared" si="14"/>
        <v>3.0648004906291271E-2</v>
      </c>
      <c r="Y62">
        <f t="shared" si="39"/>
        <v>4.3945450140095106E-2</v>
      </c>
      <c r="Z62">
        <f t="shared" si="16"/>
        <v>280.31266046209561</v>
      </c>
      <c r="AA62">
        <f t="shared" si="17"/>
        <v>1.0000804842617612</v>
      </c>
      <c r="AB62">
        <f t="shared" si="18"/>
        <v>-0.62890549938507612</v>
      </c>
      <c r="AC62">
        <f t="shared" si="19"/>
        <v>-30.177388670965829</v>
      </c>
      <c r="AD62">
        <f t="shared" si="20"/>
        <v>31.104989862631903</v>
      </c>
      <c r="AE62">
        <f t="shared" ref="AE62" si="43">IF(X62&lt;0,180-AC62,IF(AC62&lt;0,360+AC62,AC62))</f>
        <v>329.82261132903415</v>
      </c>
      <c r="AF62">
        <f t="shared" ref="AF62" si="44">IF(X62&gt;0,180-AD62,IF(AD62&lt;0,360+AD62, AD62))</f>
        <v>148.8950101373681</v>
      </c>
      <c r="AG62">
        <f t="shared" ref="AG62" si="45">AE62-AF62</f>
        <v>180.92760119166604</v>
      </c>
    </row>
    <row r="63" spans="1:33">
      <c r="A63" s="1">
        <v>42231</v>
      </c>
      <c r="B63" s="2">
        <v>0.64374999999999993</v>
      </c>
      <c r="E63">
        <f t="shared" si="29"/>
        <v>0</v>
      </c>
      <c r="F63">
        <f t="shared" si="30"/>
        <v>0</v>
      </c>
      <c r="G63">
        <f t="shared" si="31"/>
        <v>0</v>
      </c>
      <c r="H63">
        <f t="shared" si="32"/>
        <v>0</v>
      </c>
      <c r="I63">
        <v>1</v>
      </c>
      <c r="J63">
        <v>0</v>
      </c>
      <c r="K63" t="s">
        <v>108</v>
      </c>
      <c r="L63" t="s">
        <v>32</v>
      </c>
      <c r="M63" t="s">
        <v>119</v>
      </c>
      <c r="N63" s="3">
        <f t="shared" si="38"/>
        <v>280</v>
      </c>
      <c r="O63" s="3">
        <f t="shared" si="6"/>
        <v>330</v>
      </c>
      <c r="P63" s="3">
        <f t="shared" si="7"/>
        <v>149</v>
      </c>
      <c r="Q63" s="3"/>
      <c r="R63">
        <f t="shared" si="8"/>
        <v>-118.95833333333333</v>
      </c>
      <c r="S63">
        <f t="shared" si="9"/>
        <v>-120.54166666666667</v>
      </c>
      <c r="T63">
        <f t="shared" si="10"/>
        <v>34.770833333333336</v>
      </c>
      <c r="U63">
        <f t="shared" si="11"/>
        <v>36.9375</v>
      </c>
      <c r="V63">
        <f t="shared" si="12"/>
        <v>-8.4525716418322183E-3</v>
      </c>
      <c r="W63">
        <f t="shared" si="13"/>
        <v>3.0339024636913181E-2</v>
      </c>
      <c r="X63">
        <f t="shared" si="14"/>
        <v>3.0648004906291271E-2</v>
      </c>
      <c r="Y63">
        <f t="shared" si="39"/>
        <v>4.3945450140095106E-2</v>
      </c>
      <c r="Z63">
        <f t="shared" si="16"/>
        <v>280.31266046209561</v>
      </c>
      <c r="AA63">
        <f t="shared" si="17"/>
        <v>1.0000804842617612</v>
      </c>
      <c r="AB63">
        <f t="shared" si="18"/>
        <v>-0.62890549938507612</v>
      </c>
      <c r="AC63">
        <f t="shared" si="19"/>
        <v>-30.177388670965829</v>
      </c>
      <c r="AD63">
        <f t="shared" si="20"/>
        <v>31.104989862631903</v>
      </c>
      <c r="AE63">
        <f t="shared" ref="AE63:AE126" si="46">IF(X63&lt;0,180-AC63,IF(AC63&lt;0,360+AC63,AC63))</f>
        <v>329.82261132903415</v>
      </c>
      <c r="AF63">
        <f t="shared" ref="AF63:AF126" si="47">IF(X63&gt;0,180-AD63,IF(AD63&lt;0,360+AD63, AD63))</f>
        <v>148.8950101373681</v>
      </c>
      <c r="AG63">
        <f t="shared" ref="AG63:AG126" si="48">AE63-AF63</f>
        <v>180.92760119166604</v>
      </c>
    </row>
    <row r="64" spans="1:33">
      <c r="A64" s="1">
        <v>42231</v>
      </c>
      <c r="B64" s="2">
        <v>0.64444444444444449</v>
      </c>
      <c r="E64">
        <f t="shared" si="29"/>
        <v>0</v>
      </c>
      <c r="F64">
        <f t="shared" si="30"/>
        <v>0</v>
      </c>
      <c r="G64">
        <f t="shared" si="31"/>
        <v>0</v>
      </c>
      <c r="H64">
        <f t="shared" si="32"/>
        <v>0</v>
      </c>
      <c r="I64">
        <v>1</v>
      </c>
      <c r="J64">
        <v>0</v>
      </c>
      <c r="K64" t="s">
        <v>107</v>
      </c>
      <c r="L64" t="s">
        <v>32</v>
      </c>
      <c r="M64" t="s">
        <v>119</v>
      </c>
      <c r="N64" s="3">
        <f t="shared" si="38"/>
        <v>280</v>
      </c>
      <c r="O64" s="3">
        <f t="shared" si="6"/>
        <v>330</v>
      </c>
      <c r="P64" s="3">
        <f t="shared" si="7"/>
        <v>149</v>
      </c>
      <c r="Q64" s="3"/>
      <c r="R64">
        <f t="shared" si="8"/>
        <v>-118.95833333333333</v>
      </c>
      <c r="S64">
        <f t="shared" si="9"/>
        <v>-120.54166666666667</v>
      </c>
      <c r="T64">
        <f t="shared" si="10"/>
        <v>34.770833333333336</v>
      </c>
      <c r="U64">
        <f t="shared" si="11"/>
        <v>36.9375</v>
      </c>
      <c r="V64">
        <f t="shared" si="12"/>
        <v>-8.4525716418322183E-3</v>
      </c>
      <c r="W64">
        <f t="shared" si="13"/>
        <v>3.0339024636913181E-2</v>
      </c>
      <c r="X64">
        <f t="shared" si="14"/>
        <v>3.0648004906291271E-2</v>
      </c>
      <c r="Y64">
        <f t="shared" si="39"/>
        <v>4.3945450140095106E-2</v>
      </c>
      <c r="Z64">
        <f t="shared" si="16"/>
        <v>280.31266046209561</v>
      </c>
      <c r="AA64">
        <f t="shared" si="17"/>
        <v>1.0000804842617612</v>
      </c>
      <c r="AB64">
        <f t="shared" si="18"/>
        <v>-0.62890549938507612</v>
      </c>
      <c r="AC64">
        <f t="shared" si="19"/>
        <v>-30.177388670965829</v>
      </c>
      <c r="AD64">
        <f t="shared" si="20"/>
        <v>31.104989862631903</v>
      </c>
      <c r="AE64">
        <f t="shared" si="46"/>
        <v>329.82261132903415</v>
      </c>
      <c r="AF64">
        <f t="shared" si="47"/>
        <v>148.8950101373681</v>
      </c>
      <c r="AG64">
        <f t="shared" si="48"/>
        <v>180.92760119166604</v>
      </c>
    </row>
    <row r="65" spans="1:33">
      <c r="A65" s="1">
        <v>42231</v>
      </c>
      <c r="B65" s="2">
        <v>0.65069444444444446</v>
      </c>
      <c r="E65">
        <f t="shared" si="29"/>
        <v>0</v>
      </c>
      <c r="F65">
        <f t="shared" si="30"/>
        <v>0</v>
      </c>
      <c r="G65">
        <f t="shared" si="31"/>
        <v>0</v>
      </c>
      <c r="H65">
        <f t="shared" si="32"/>
        <v>0</v>
      </c>
      <c r="I65">
        <v>1</v>
      </c>
      <c r="J65">
        <v>1</v>
      </c>
      <c r="K65" t="s">
        <v>120</v>
      </c>
      <c r="L65" t="s">
        <v>32</v>
      </c>
      <c r="M65" t="s">
        <v>121</v>
      </c>
      <c r="N65" s="3">
        <f t="shared" si="38"/>
        <v>171</v>
      </c>
      <c r="O65" s="3">
        <f t="shared" si="6"/>
        <v>110</v>
      </c>
      <c r="P65" s="3">
        <f t="shared" si="7"/>
        <v>291</v>
      </c>
      <c r="Q65" s="3"/>
      <c r="R65">
        <f t="shared" ref="R65:R96" si="49">IF(LEN(L65)=6,-180+(CODE(MID(L65,1,1))-CODE("A"))*20+VALUE(MID(L65,3,1))*2+(CODE(MID(L65,5,1))-CODE("a")+0.5)/12,0)</f>
        <v>-118.95833333333333</v>
      </c>
      <c r="S65">
        <f t="shared" ref="S65:S96" si="50">IF(LEN(M65)=6,-180+(CODE(MID(M65,1,1))-CODE("A"))*20+VALUE(MID(M65,3,1))*2+(CODE(MID(M65,5,1))-CODE("a")+0.5)/12,0)</f>
        <v>-117.20833333333333</v>
      </c>
      <c r="T65">
        <f t="shared" ref="T65:T96" si="51">IF(LEN(L65)=6,-90+(CODE(MID(L65,2,1))-CODE("A"))*10+VALUE(MID(L65,4,1))*1+(CODE(MID(L65,6,1))-CODE("a")+0.5)/24,0)</f>
        <v>34.770833333333336</v>
      </c>
      <c r="U65">
        <f t="shared" ref="U65:U96" si="52">IF(LEN(M65)=6,-90+(CODE(MID(M65,2,1))-CODE("A"))*10+VALUE(MID(M65,4,1))*1+(CODE(MID(M65,6,1))-CODE("a")+0.5)/24,0)</f>
        <v>34.229166666666664</v>
      </c>
      <c r="V65">
        <f t="shared" ref="V65:V96" si="53">COS(S65*Radians)*COS(U65*Radians)-COS(R65*Radians)*COS(T65*Radians)</f>
        <v>1.9686331163324577E-2</v>
      </c>
      <c r="W65">
        <f t="shared" ref="W65:W96" si="54">SIN(S65*Radians)*COS(U65*Radians)-SIN(R65*Radians)*COS(T65*Radians)</f>
        <v>-1.6572739415494975E-2</v>
      </c>
      <c r="X65">
        <f t="shared" ref="X65:X96" si="55">SIN(U65*Radians)-SIN(T65*Radians)</f>
        <v>-7.791150184301876E-3</v>
      </c>
      <c r="Y65">
        <f t="shared" si="39"/>
        <v>2.6886973567144597E-2</v>
      </c>
      <c r="Z65">
        <f t="shared" ref="Z65:Z96" si="56">2*ASIN(Y65/2)*Rearth</f>
        <v>171.49396679914773</v>
      </c>
      <c r="AA65">
        <f t="shared" ref="AA65:AA96" si="57">IFERROR(Z65/Rearth/Y65,0)</f>
        <v>1.000030123672758</v>
      </c>
      <c r="AB65">
        <f t="shared" ref="AB65:AB96" si="58">SIN((S65-R65)*Radians)/SIN(Z65/Rearth)</f>
        <v>1.1359133849608916</v>
      </c>
      <c r="AC65">
        <f t="shared" ref="AC65:AC96" si="59">(ASIN(COS(U65*Radians)*AB65)/Radians)</f>
        <v>69.912091016098742</v>
      </c>
      <c r="AD65">
        <f t="shared" ref="AD65:AD96" si="60">(ASIN(COS(T65*Radians)*-AB65)/Radians)</f>
        <v>-68.920816688744381</v>
      </c>
      <c r="AE65">
        <f t="shared" si="46"/>
        <v>110.08790898390126</v>
      </c>
      <c r="AF65">
        <f t="shared" si="47"/>
        <v>291.07918331125563</v>
      </c>
      <c r="AG65">
        <f t="shared" si="48"/>
        <v>-180.99127432735438</v>
      </c>
    </row>
    <row r="66" spans="1:33">
      <c r="A66" s="1">
        <v>42231</v>
      </c>
      <c r="B66" s="2">
        <v>0.68125000000000002</v>
      </c>
      <c r="E66">
        <f t="shared" si="29"/>
        <v>0</v>
      </c>
      <c r="F66">
        <f t="shared" si="30"/>
        <v>0</v>
      </c>
      <c r="G66">
        <f t="shared" si="31"/>
        <v>0</v>
      </c>
      <c r="H66">
        <f t="shared" si="32"/>
        <v>0</v>
      </c>
      <c r="I66">
        <v>1</v>
      </c>
      <c r="J66">
        <v>0</v>
      </c>
      <c r="K66" t="s">
        <v>49</v>
      </c>
      <c r="L66" t="s">
        <v>32</v>
      </c>
      <c r="M66" t="s">
        <v>122</v>
      </c>
      <c r="N66" s="3">
        <f t="shared" si="38"/>
        <v>312</v>
      </c>
      <c r="O66" s="3">
        <f t="shared" si="6"/>
        <v>325</v>
      </c>
      <c r="P66" s="3">
        <f t="shared" si="7"/>
        <v>144</v>
      </c>
      <c r="Q66" s="3"/>
      <c r="R66">
        <f t="shared" si="49"/>
        <v>-118.95833333333333</v>
      </c>
      <c r="S66">
        <f t="shared" si="50"/>
        <v>-120.95833333333333</v>
      </c>
      <c r="T66">
        <f t="shared" si="51"/>
        <v>34.770833333333336</v>
      </c>
      <c r="U66">
        <f t="shared" si="52"/>
        <v>37.0625</v>
      </c>
      <c r="V66">
        <f t="shared" si="53"/>
        <v>-1.2772552628307177E-2</v>
      </c>
      <c r="W66">
        <f t="shared" si="54"/>
        <v>3.4436881167481448E-2</v>
      </c>
      <c r="X66">
        <f t="shared" si="55"/>
        <v>3.2390356957459066E-2</v>
      </c>
      <c r="Y66">
        <f t="shared" si="39"/>
        <v>4.8971135467923671E-2</v>
      </c>
      <c r="Z66">
        <f t="shared" si="56"/>
        <v>312.37583015572278</v>
      </c>
      <c r="AA66">
        <f t="shared" si="57"/>
        <v>1.0000999508063884</v>
      </c>
      <c r="AB66">
        <f t="shared" si="58"/>
        <v>-0.71286816101963202</v>
      </c>
      <c r="AC66">
        <f t="shared" si="59"/>
        <v>-34.670315893374848</v>
      </c>
      <c r="AD66">
        <f t="shared" si="60"/>
        <v>35.843844607337616</v>
      </c>
      <c r="AE66">
        <f t="shared" si="46"/>
        <v>325.32968410662517</v>
      </c>
      <c r="AF66">
        <f t="shared" si="47"/>
        <v>144.15615539266238</v>
      </c>
      <c r="AG66">
        <f t="shared" si="48"/>
        <v>181.17352871396278</v>
      </c>
    </row>
    <row r="67" spans="1:33">
      <c r="A67" s="1">
        <v>42231</v>
      </c>
      <c r="B67" s="2">
        <v>0.69027777777777777</v>
      </c>
      <c r="E67">
        <f t="shared" si="29"/>
        <v>0</v>
      </c>
      <c r="F67">
        <f t="shared" si="30"/>
        <v>0</v>
      </c>
      <c r="G67">
        <f t="shared" si="31"/>
        <v>0</v>
      </c>
      <c r="H67">
        <f t="shared" si="32"/>
        <v>0</v>
      </c>
      <c r="I67">
        <v>1</v>
      </c>
      <c r="J67">
        <v>0</v>
      </c>
      <c r="K67" t="s">
        <v>51</v>
      </c>
      <c r="L67" t="s">
        <v>32</v>
      </c>
      <c r="M67" t="s">
        <v>123</v>
      </c>
      <c r="N67" s="3">
        <f t="shared" si="38"/>
        <v>261</v>
      </c>
      <c r="O67" s="3">
        <f t="shared" si="6"/>
        <v>331</v>
      </c>
      <c r="P67" s="3">
        <f t="shared" si="7"/>
        <v>150</v>
      </c>
      <c r="Q67" s="3"/>
      <c r="R67">
        <f t="shared" si="49"/>
        <v>-118.95833333333333</v>
      </c>
      <c r="S67">
        <f t="shared" si="50"/>
        <v>-120.375</v>
      </c>
      <c r="T67">
        <f t="shared" si="51"/>
        <v>34.770833333333336</v>
      </c>
      <c r="U67">
        <f t="shared" si="52"/>
        <v>36.8125</v>
      </c>
      <c r="V67">
        <f t="shared" si="53"/>
        <v>-7.1103707662782956E-3</v>
      </c>
      <c r="W67">
        <f t="shared" si="54"/>
        <v>2.8030982276990746E-2</v>
      </c>
      <c r="X67">
        <f t="shared" si="55"/>
        <v>2.8902792577272352E-2</v>
      </c>
      <c r="Y67">
        <f t="shared" si="39"/>
        <v>4.0885997096949268E-2</v>
      </c>
      <c r="Z67">
        <f t="shared" si="56"/>
        <v>260.79465806895348</v>
      </c>
      <c r="AA67">
        <f t="shared" si="57"/>
        <v>1.0000696658005805</v>
      </c>
      <c r="AB67">
        <f t="shared" si="58"/>
        <v>-0.60480721842464835</v>
      </c>
      <c r="AC67">
        <f t="shared" si="59"/>
        <v>-28.960665253958055</v>
      </c>
      <c r="AD67">
        <f t="shared" si="60"/>
        <v>29.789347462966628</v>
      </c>
      <c r="AE67">
        <f t="shared" si="46"/>
        <v>331.03933474604196</v>
      </c>
      <c r="AF67">
        <f t="shared" si="47"/>
        <v>150.21065253703338</v>
      </c>
      <c r="AG67">
        <f t="shared" si="48"/>
        <v>180.82868220900858</v>
      </c>
    </row>
    <row r="68" spans="1:33">
      <c r="A68" s="1">
        <v>42231</v>
      </c>
      <c r="B68" s="2">
        <v>0.69097222222222221</v>
      </c>
      <c r="E68">
        <f t="shared" si="29"/>
        <v>0</v>
      </c>
      <c r="F68">
        <f t="shared" si="30"/>
        <v>0</v>
      </c>
      <c r="G68">
        <f t="shared" si="31"/>
        <v>0</v>
      </c>
      <c r="H68">
        <f t="shared" si="32"/>
        <v>0</v>
      </c>
      <c r="I68">
        <v>1</v>
      </c>
      <c r="J68">
        <v>0</v>
      </c>
      <c r="K68" t="s">
        <v>107</v>
      </c>
      <c r="L68" t="s">
        <v>32</v>
      </c>
      <c r="M68" t="s">
        <v>123</v>
      </c>
      <c r="N68" s="3">
        <f t="shared" si="38"/>
        <v>261</v>
      </c>
      <c r="O68" s="3">
        <f t="shared" si="6"/>
        <v>331</v>
      </c>
      <c r="P68" s="3">
        <f t="shared" si="7"/>
        <v>150</v>
      </c>
      <c r="Q68" s="3"/>
      <c r="R68">
        <f t="shared" si="49"/>
        <v>-118.95833333333333</v>
      </c>
      <c r="S68">
        <f t="shared" si="50"/>
        <v>-120.375</v>
      </c>
      <c r="T68">
        <f t="shared" si="51"/>
        <v>34.770833333333336</v>
      </c>
      <c r="U68">
        <f t="shared" si="52"/>
        <v>36.8125</v>
      </c>
      <c r="V68">
        <f t="shared" si="53"/>
        <v>-7.1103707662782956E-3</v>
      </c>
      <c r="W68">
        <f t="shared" si="54"/>
        <v>2.8030982276990746E-2</v>
      </c>
      <c r="X68">
        <f t="shared" si="55"/>
        <v>2.8902792577272352E-2</v>
      </c>
      <c r="Y68">
        <f t="shared" si="39"/>
        <v>4.0885997096949268E-2</v>
      </c>
      <c r="Z68">
        <f t="shared" si="56"/>
        <v>260.79465806895348</v>
      </c>
      <c r="AA68">
        <f t="shared" si="57"/>
        <v>1.0000696658005805</v>
      </c>
      <c r="AB68">
        <f t="shared" si="58"/>
        <v>-0.60480721842464835</v>
      </c>
      <c r="AC68">
        <f t="shared" si="59"/>
        <v>-28.960665253958055</v>
      </c>
      <c r="AD68">
        <f t="shared" si="60"/>
        <v>29.789347462966628</v>
      </c>
      <c r="AE68">
        <f t="shared" si="46"/>
        <v>331.03933474604196</v>
      </c>
      <c r="AF68">
        <f t="shared" si="47"/>
        <v>150.21065253703338</v>
      </c>
      <c r="AG68">
        <f t="shared" si="48"/>
        <v>180.82868220900858</v>
      </c>
    </row>
    <row r="69" spans="1:33">
      <c r="A69" s="1">
        <v>42231</v>
      </c>
      <c r="B69" s="2">
        <v>0.69097222222222221</v>
      </c>
      <c r="E69">
        <f t="shared" si="29"/>
        <v>0</v>
      </c>
      <c r="F69">
        <f t="shared" si="30"/>
        <v>0</v>
      </c>
      <c r="G69">
        <f t="shared" si="31"/>
        <v>0</v>
      </c>
      <c r="H69">
        <f t="shared" si="32"/>
        <v>0</v>
      </c>
      <c r="I69">
        <v>1</v>
      </c>
      <c r="J69">
        <v>0</v>
      </c>
      <c r="K69" t="s">
        <v>108</v>
      </c>
      <c r="L69" t="s">
        <v>32</v>
      </c>
      <c r="M69" t="s">
        <v>123</v>
      </c>
      <c r="N69" s="3">
        <f t="shared" si="38"/>
        <v>261</v>
      </c>
      <c r="O69" s="3">
        <f t="shared" si="6"/>
        <v>331</v>
      </c>
      <c r="P69" s="3">
        <f t="shared" si="7"/>
        <v>150</v>
      </c>
      <c r="Q69" s="3"/>
      <c r="R69">
        <f t="shared" si="49"/>
        <v>-118.95833333333333</v>
      </c>
      <c r="S69">
        <f t="shared" si="50"/>
        <v>-120.375</v>
      </c>
      <c r="T69">
        <f t="shared" si="51"/>
        <v>34.770833333333336</v>
      </c>
      <c r="U69">
        <f t="shared" si="52"/>
        <v>36.8125</v>
      </c>
      <c r="V69">
        <f t="shared" si="53"/>
        <v>-7.1103707662782956E-3</v>
      </c>
      <c r="W69">
        <f t="shared" si="54"/>
        <v>2.8030982276990746E-2</v>
      </c>
      <c r="X69">
        <f t="shared" si="55"/>
        <v>2.8902792577272352E-2</v>
      </c>
      <c r="Y69">
        <f t="shared" si="39"/>
        <v>4.0885997096949268E-2</v>
      </c>
      <c r="Z69">
        <f t="shared" si="56"/>
        <v>260.79465806895348</v>
      </c>
      <c r="AA69">
        <f t="shared" si="57"/>
        <v>1.0000696658005805</v>
      </c>
      <c r="AB69">
        <f t="shared" si="58"/>
        <v>-0.60480721842464835</v>
      </c>
      <c r="AC69">
        <f t="shared" si="59"/>
        <v>-28.960665253958055</v>
      </c>
      <c r="AD69">
        <f t="shared" si="60"/>
        <v>29.789347462966628</v>
      </c>
      <c r="AE69">
        <f t="shared" si="46"/>
        <v>331.03933474604196</v>
      </c>
      <c r="AF69">
        <f t="shared" si="47"/>
        <v>150.21065253703338</v>
      </c>
      <c r="AG69">
        <f t="shared" si="48"/>
        <v>180.82868220900858</v>
      </c>
    </row>
    <row r="70" spans="1:33">
      <c r="A70" s="1">
        <v>42231</v>
      </c>
      <c r="B70" s="2">
        <v>0.69861111111111107</v>
      </c>
      <c r="E70">
        <f t="shared" si="29"/>
        <v>0</v>
      </c>
      <c r="F70">
        <f t="shared" si="30"/>
        <v>0</v>
      </c>
      <c r="G70">
        <f t="shared" si="31"/>
        <v>0</v>
      </c>
      <c r="H70">
        <f t="shared" si="32"/>
        <v>0</v>
      </c>
      <c r="I70">
        <v>1</v>
      </c>
      <c r="J70">
        <v>0</v>
      </c>
      <c r="K70" t="s">
        <v>47</v>
      </c>
      <c r="L70" t="s">
        <v>32</v>
      </c>
      <c r="M70" t="s">
        <v>13</v>
      </c>
      <c r="N70" s="3">
        <f t="shared" si="38"/>
        <v>268</v>
      </c>
      <c r="O70" s="3">
        <f t="shared" si="6"/>
        <v>142</v>
      </c>
      <c r="P70" s="3">
        <f t="shared" si="7"/>
        <v>323</v>
      </c>
      <c r="Q70" s="3"/>
      <c r="R70">
        <f t="shared" si="49"/>
        <v>-118.95833333333333</v>
      </c>
      <c r="S70">
        <f t="shared" si="50"/>
        <v>-117.20833333333333</v>
      </c>
      <c r="T70">
        <f t="shared" si="51"/>
        <v>34.770833333333336</v>
      </c>
      <c r="U70">
        <f t="shared" si="52"/>
        <v>32.854166666666664</v>
      </c>
      <c r="V70">
        <f t="shared" si="53"/>
        <v>1.3623603432056708E-2</v>
      </c>
      <c r="W70">
        <f t="shared" si="54"/>
        <v>-2.8365312596904446E-2</v>
      </c>
      <c r="X70">
        <f t="shared" si="55"/>
        <v>-2.7792855610845102E-2</v>
      </c>
      <c r="Y70">
        <f t="shared" si="39"/>
        <v>4.1983762959021877E-2</v>
      </c>
      <c r="Z70">
        <f t="shared" si="56"/>
        <v>267.79786231129566</v>
      </c>
      <c r="AA70">
        <f t="shared" si="57"/>
        <v>1.0000734577486954</v>
      </c>
      <c r="AB70">
        <f t="shared" si="58"/>
        <v>0.72754898127847667</v>
      </c>
      <c r="AC70">
        <f t="shared" si="59"/>
        <v>37.674910392520843</v>
      </c>
      <c r="AD70">
        <f t="shared" si="60"/>
        <v>-36.700887323495202</v>
      </c>
      <c r="AE70">
        <f t="shared" si="46"/>
        <v>142.32508960747916</v>
      </c>
      <c r="AF70">
        <f t="shared" si="47"/>
        <v>323.29911267650482</v>
      </c>
      <c r="AG70">
        <f t="shared" si="48"/>
        <v>-180.97402306902566</v>
      </c>
    </row>
    <row r="71" spans="1:33">
      <c r="A71" s="1">
        <v>42231</v>
      </c>
      <c r="B71" s="2">
        <v>0.7284722222222223</v>
      </c>
      <c r="E71">
        <f t="shared" si="29"/>
        <v>0</v>
      </c>
      <c r="F71">
        <f t="shared" si="30"/>
        <v>0</v>
      </c>
      <c r="G71">
        <f t="shared" si="31"/>
        <v>0</v>
      </c>
      <c r="H71">
        <f t="shared" si="32"/>
        <v>0</v>
      </c>
      <c r="I71">
        <v>1</v>
      </c>
      <c r="J71">
        <v>0</v>
      </c>
      <c r="K71" t="s">
        <v>30</v>
      </c>
      <c r="L71" t="s">
        <v>32</v>
      </c>
      <c r="M71" t="s">
        <v>124</v>
      </c>
      <c r="N71" s="3">
        <f t="shared" si="38"/>
        <v>76</v>
      </c>
      <c r="O71" s="3">
        <f t="shared" si="6"/>
        <v>93</v>
      </c>
      <c r="P71" s="3">
        <f t="shared" si="7"/>
        <v>274</v>
      </c>
      <c r="Q71" s="3"/>
      <c r="R71">
        <f t="shared" si="49"/>
        <v>-118.95833333333333</v>
      </c>
      <c r="S71">
        <f t="shared" si="50"/>
        <v>-118.125</v>
      </c>
      <c r="T71">
        <f t="shared" si="51"/>
        <v>34.770833333333336</v>
      </c>
      <c r="U71">
        <f t="shared" si="52"/>
        <v>34.729166666666664</v>
      </c>
      <c r="V71">
        <f t="shared" si="53"/>
        <v>1.0299898851210576E-2</v>
      </c>
      <c r="W71">
        <f t="shared" si="54"/>
        <v>-6.0739369203280935E-3</v>
      </c>
      <c r="X71">
        <f t="shared" si="55"/>
        <v>-5.9751850166767095E-4</v>
      </c>
      <c r="Y71">
        <f t="shared" si="39"/>
        <v>1.197237045940063E-2</v>
      </c>
      <c r="Z71">
        <f t="shared" si="56"/>
        <v>76.361875073276522</v>
      </c>
      <c r="AA71">
        <f t="shared" si="57"/>
        <v>1.0000059724985773</v>
      </c>
      <c r="AB71">
        <f t="shared" si="58"/>
        <v>1.2148102411238197</v>
      </c>
      <c r="AC71">
        <f t="shared" si="59"/>
        <v>86.755214797577452</v>
      </c>
      <c r="AD71">
        <f t="shared" si="60"/>
        <v>-86.280211811035116</v>
      </c>
      <c r="AE71">
        <f t="shared" si="46"/>
        <v>93.244785202422548</v>
      </c>
      <c r="AF71">
        <f t="shared" si="47"/>
        <v>273.71978818896491</v>
      </c>
      <c r="AG71">
        <f t="shared" si="48"/>
        <v>-180.47500298654236</v>
      </c>
    </row>
    <row r="72" spans="1:33">
      <c r="A72" s="1">
        <v>42231</v>
      </c>
      <c r="B72" s="2">
        <v>0.74236111111111114</v>
      </c>
      <c r="E72">
        <f t="shared" si="29"/>
        <v>0</v>
      </c>
      <c r="F72">
        <f t="shared" si="30"/>
        <v>0</v>
      </c>
      <c r="G72">
        <f t="shared" si="31"/>
        <v>0</v>
      </c>
      <c r="H72">
        <f t="shared" si="32"/>
        <v>0</v>
      </c>
      <c r="I72">
        <v>1</v>
      </c>
      <c r="J72">
        <v>0</v>
      </c>
      <c r="K72" t="s">
        <v>108</v>
      </c>
      <c r="L72" t="s">
        <v>32</v>
      </c>
      <c r="M72" t="s">
        <v>125</v>
      </c>
      <c r="N72" s="3">
        <f t="shared" si="38"/>
        <v>245</v>
      </c>
      <c r="O72" s="3">
        <f t="shared" si="6"/>
        <v>329</v>
      </c>
      <c r="P72" s="3">
        <f t="shared" si="7"/>
        <v>148</v>
      </c>
      <c r="Q72" s="3"/>
      <c r="R72">
        <f t="shared" si="49"/>
        <v>-118.95833333333333</v>
      </c>
      <c r="S72">
        <f t="shared" si="50"/>
        <v>-120.375</v>
      </c>
      <c r="T72">
        <f t="shared" si="51"/>
        <v>34.770833333333336</v>
      </c>
      <c r="U72">
        <f t="shared" si="52"/>
        <v>36.645833333333336</v>
      </c>
      <c r="V72">
        <f t="shared" si="53"/>
        <v>-7.9900161247221102E-3</v>
      </c>
      <c r="W72">
        <f t="shared" si="54"/>
        <v>2.6530163069855561E-2</v>
      </c>
      <c r="X72">
        <f t="shared" si="55"/>
        <v>2.6571407843173356E-2</v>
      </c>
      <c r="Y72">
        <f t="shared" si="39"/>
        <v>3.83891863023261E-2</v>
      </c>
      <c r="Z72">
        <f t="shared" si="56"/>
        <v>244.86652725197274</v>
      </c>
      <c r="AA72">
        <f t="shared" si="57"/>
        <v>1.0000614155839558</v>
      </c>
      <c r="AB72">
        <f t="shared" si="58"/>
        <v>-0.64412759175983436</v>
      </c>
      <c r="AC72">
        <f t="shared" si="59"/>
        <v>-31.118481871107367</v>
      </c>
      <c r="AD72">
        <f t="shared" si="60"/>
        <v>31.945471045535303</v>
      </c>
      <c r="AE72">
        <f t="shared" si="46"/>
        <v>328.88151812889265</v>
      </c>
      <c r="AF72">
        <f t="shared" si="47"/>
        <v>148.0545289544647</v>
      </c>
      <c r="AG72">
        <f t="shared" si="48"/>
        <v>180.82698917442795</v>
      </c>
    </row>
    <row r="73" spans="1:33">
      <c r="A73" s="1">
        <v>42231</v>
      </c>
      <c r="B73" s="2">
        <v>0.74236111111111114</v>
      </c>
      <c r="E73">
        <f t="shared" si="29"/>
        <v>0</v>
      </c>
      <c r="F73">
        <f t="shared" si="30"/>
        <v>0</v>
      </c>
      <c r="G73">
        <f t="shared" si="31"/>
        <v>0</v>
      </c>
      <c r="H73">
        <f t="shared" si="32"/>
        <v>0</v>
      </c>
      <c r="I73">
        <v>1</v>
      </c>
      <c r="J73">
        <v>0</v>
      </c>
      <c r="K73" t="s">
        <v>107</v>
      </c>
      <c r="L73" t="s">
        <v>32</v>
      </c>
      <c r="M73" t="s">
        <v>125</v>
      </c>
      <c r="N73" s="3">
        <f t="shared" si="38"/>
        <v>245</v>
      </c>
      <c r="O73" s="3">
        <f t="shared" si="6"/>
        <v>329</v>
      </c>
      <c r="P73" s="3">
        <f t="shared" si="7"/>
        <v>148</v>
      </c>
      <c r="Q73" s="3"/>
      <c r="R73">
        <f t="shared" si="49"/>
        <v>-118.95833333333333</v>
      </c>
      <c r="S73">
        <f t="shared" si="50"/>
        <v>-120.375</v>
      </c>
      <c r="T73">
        <f t="shared" si="51"/>
        <v>34.770833333333336</v>
      </c>
      <c r="U73">
        <f t="shared" si="52"/>
        <v>36.645833333333336</v>
      </c>
      <c r="V73">
        <f t="shared" si="53"/>
        <v>-7.9900161247221102E-3</v>
      </c>
      <c r="W73">
        <f t="shared" si="54"/>
        <v>2.6530163069855561E-2</v>
      </c>
      <c r="X73">
        <f t="shared" si="55"/>
        <v>2.6571407843173356E-2</v>
      </c>
      <c r="Y73">
        <f t="shared" si="39"/>
        <v>3.83891863023261E-2</v>
      </c>
      <c r="Z73">
        <f t="shared" si="56"/>
        <v>244.86652725197274</v>
      </c>
      <c r="AA73">
        <f t="shared" si="57"/>
        <v>1.0000614155839558</v>
      </c>
      <c r="AB73">
        <f t="shared" si="58"/>
        <v>-0.64412759175983436</v>
      </c>
      <c r="AC73">
        <f t="shared" si="59"/>
        <v>-31.118481871107367</v>
      </c>
      <c r="AD73">
        <f t="shared" si="60"/>
        <v>31.945471045535303</v>
      </c>
      <c r="AE73">
        <f t="shared" si="46"/>
        <v>328.88151812889265</v>
      </c>
      <c r="AF73">
        <f t="shared" si="47"/>
        <v>148.0545289544647</v>
      </c>
      <c r="AG73">
        <f t="shared" si="48"/>
        <v>180.82698917442795</v>
      </c>
    </row>
    <row r="74" spans="1:33">
      <c r="A74" s="1">
        <v>42231</v>
      </c>
      <c r="B74" s="2">
        <v>0.74305555555555547</v>
      </c>
      <c r="E74">
        <f t="shared" si="29"/>
        <v>0</v>
      </c>
      <c r="F74">
        <f t="shared" si="30"/>
        <v>0</v>
      </c>
      <c r="G74">
        <f t="shared" si="31"/>
        <v>0</v>
      </c>
      <c r="H74">
        <f t="shared" si="32"/>
        <v>0</v>
      </c>
      <c r="I74">
        <v>1</v>
      </c>
      <c r="J74">
        <v>0</v>
      </c>
      <c r="K74" t="s">
        <v>51</v>
      </c>
      <c r="L74" t="s">
        <v>32</v>
      </c>
      <c r="M74" t="s">
        <v>125</v>
      </c>
      <c r="N74" s="3">
        <f t="shared" si="38"/>
        <v>245</v>
      </c>
      <c r="O74" s="3">
        <f t="shared" si="6"/>
        <v>329</v>
      </c>
      <c r="P74" s="3">
        <f t="shared" si="7"/>
        <v>148</v>
      </c>
      <c r="Q74" s="3"/>
      <c r="R74">
        <f t="shared" si="49"/>
        <v>-118.95833333333333</v>
      </c>
      <c r="S74">
        <f t="shared" si="50"/>
        <v>-120.375</v>
      </c>
      <c r="T74">
        <f t="shared" si="51"/>
        <v>34.770833333333336</v>
      </c>
      <c r="U74">
        <f t="shared" si="52"/>
        <v>36.645833333333336</v>
      </c>
      <c r="V74">
        <f t="shared" si="53"/>
        <v>-7.9900161247221102E-3</v>
      </c>
      <c r="W74">
        <f t="shared" si="54"/>
        <v>2.6530163069855561E-2</v>
      </c>
      <c r="X74">
        <f t="shared" si="55"/>
        <v>2.6571407843173356E-2</v>
      </c>
      <c r="Y74">
        <f t="shared" si="39"/>
        <v>3.83891863023261E-2</v>
      </c>
      <c r="Z74">
        <f t="shared" si="56"/>
        <v>244.86652725197274</v>
      </c>
      <c r="AA74">
        <f t="shared" si="57"/>
        <v>1.0000614155839558</v>
      </c>
      <c r="AB74">
        <f t="shared" si="58"/>
        <v>-0.64412759175983436</v>
      </c>
      <c r="AC74">
        <f t="shared" si="59"/>
        <v>-31.118481871107367</v>
      </c>
      <c r="AD74">
        <f t="shared" si="60"/>
        <v>31.945471045535303</v>
      </c>
      <c r="AE74">
        <f t="shared" si="46"/>
        <v>328.88151812889265</v>
      </c>
      <c r="AF74">
        <f t="shared" si="47"/>
        <v>148.0545289544647</v>
      </c>
      <c r="AG74">
        <f t="shared" si="48"/>
        <v>180.82698917442795</v>
      </c>
    </row>
    <row r="75" spans="1:33">
      <c r="A75" s="1">
        <v>42231</v>
      </c>
      <c r="B75" s="2">
        <v>0.75138888888888899</v>
      </c>
      <c r="E75">
        <f t="shared" si="29"/>
        <v>0</v>
      </c>
      <c r="F75">
        <f t="shared" si="30"/>
        <v>0</v>
      </c>
      <c r="G75">
        <f t="shared" si="31"/>
        <v>0</v>
      </c>
      <c r="H75">
        <f t="shared" si="32"/>
        <v>0</v>
      </c>
      <c r="I75">
        <v>1</v>
      </c>
      <c r="J75">
        <v>0</v>
      </c>
      <c r="K75" t="s">
        <v>42</v>
      </c>
      <c r="L75" t="s">
        <v>32</v>
      </c>
      <c r="M75" t="s">
        <v>41</v>
      </c>
      <c r="N75" s="3">
        <f t="shared" si="38"/>
        <v>131</v>
      </c>
      <c r="O75" s="3">
        <f t="shared" si="6"/>
        <v>144</v>
      </c>
      <c r="P75" s="3">
        <f t="shared" si="7"/>
        <v>325</v>
      </c>
      <c r="Q75" s="3"/>
      <c r="R75">
        <f t="shared" si="49"/>
        <v>-118.95833333333333</v>
      </c>
      <c r="S75">
        <f t="shared" si="50"/>
        <v>-118.125</v>
      </c>
      <c r="T75">
        <f t="shared" si="51"/>
        <v>34.770833333333336</v>
      </c>
      <c r="U75">
        <f t="shared" si="52"/>
        <v>33.8125</v>
      </c>
      <c r="V75">
        <f t="shared" si="53"/>
        <v>6.0531118918661364E-3</v>
      </c>
      <c r="W75">
        <f t="shared" si="54"/>
        <v>-1.4019116494164652E-2</v>
      </c>
      <c r="X75">
        <f t="shared" si="55"/>
        <v>-1.3818589219026456E-2</v>
      </c>
      <c r="Y75">
        <f t="shared" si="39"/>
        <v>2.0594397268592367E-2</v>
      </c>
      <c r="Z75">
        <f t="shared" si="56"/>
        <v>131.35620861473055</v>
      </c>
      <c r="AA75">
        <f t="shared" si="57"/>
        <v>1.0000176728932193</v>
      </c>
      <c r="AB75">
        <f t="shared" si="58"/>
        <v>0.70624396454393479</v>
      </c>
      <c r="AC75">
        <f t="shared" si="59"/>
        <v>35.929690482739723</v>
      </c>
      <c r="AD75">
        <f t="shared" si="60"/>
        <v>-35.460163504255647</v>
      </c>
      <c r="AE75">
        <f t="shared" si="46"/>
        <v>144.07030951726028</v>
      </c>
      <c r="AF75">
        <f t="shared" si="47"/>
        <v>324.53983649574434</v>
      </c>
      <c r="AG75">
        <f t="shared" si="48"/>
        <v>-180.46952697848405</v>
      </c>
    </row>
    <row r="76" spans="1:33">
      <c r="A76" s="1">
        <v>42231</v>
      </c>
      <c r="B76" s="2">
        <v>0.76180555555555562</v>
      </c>
      <c r="E76">
        <f t="shared" si="29"/>
        <v>0</v>
      </c>
      <c r="F76">
        <f t="shared" si="30"/>
        <v>0</v>
      </c>
      <c r="G76">
        <f t="shared" si="31"/>
        <v>0</v>
      </c>
      <c r="H76">
        <f t="shared" si="32"/>
        <v>0</v>
      </c>
      <c r="I76">
        <v>1</v>
      </c>
      <c r="J76">
        <v>0</v>
      </c>
      <c r="K76" t="s">
        <v>113</v>
      </c>
      <c r="L76" t="s">
        <v>32</v>
      </c>
      <c r="M76" t="s">
        <v>41</v>
      </c>
      <c r="N76" s="3">
        <f t="shared" si="38"/>
        <v>131</v>
      </c>
      <c r="O76" s="3">
        <f t="shared" si="6"/>
        <v>144</v>
      </c>
      <c r="P76" s="3">
        <f t="shared" si="7"/>
        <v>325</v>
      </c>
      <c r="Q76" s="3"/>
      <c r="R76">
        <f t="shared" si="49"/>
        <v>-118.95833333333333</v>
      </c>
      <c r="S76">
        <f t="shared" si="50"/>
        <v>-118.125</v>
      </c>
      <c r="T76">
        <f t="shared" si="51"/>
        <v>34.770833333333336</v>
      </c>
      <c r="U76">
        <f t="shared" si="52"/>
        <v>33.8125</v>
      </c>
      <c r="V76">
        <f t="shared" si="53"/>
        <v>6.0531118918661364E-3</v>
      </c>
      <c r="W76">
        <f t="shared" si="54"/>
        <v>-1.4019116494164652E-2</v>
      </c>
      <c r="X76">
        <f t="shared" si="55"/>
        <v>-1.3818589219026456E-2</v>
      </c>
      <c r="Y76">
        <f t="shared" si="39"/>
        <v>2.0594397268592367E-2</v>
      </c>
      <c r="Z76">
        <f t="shared" si="56"/>
        <v>131.35620861473055</v>
      </c>
      <c r="AA76">
        <f t="shared" si="57"/>
        <v>1.0000176728932193</v>
      </c>
      <c r="AB76">
        <f t="shared" si="58"/>
        <v>0.70624396454393479</v>
      </c>
      <c r="AC76">
        <f t="shared" si="59"/>
        <v>35.929690482739723</v>
      </c>
      <c r="AD76">
        <f t="shared" si="60"/>
        <v>-35.460163504255647</v>
      </c>
      <c r="AE76">
        <f t="shared" si="46"/>
        <v>144.07030951726028</v>
      </c>
      <c r="AF76">
        <f t="shared" si="47"/>
        <v>324.53983649574434</v>
      </c>
      <c r="AG76">
        <f t="shared" si="48"/>
        <v>-180.46952697848405</v>
      </c>
    </row>
    <row r="77" spans="1:33">
      <c r="A77" s="1">
        <v>42231</v>
      </c>
      <c r="B77" s="2">
        <v>0.78125</v>
      </c>
      <c r="D77">
        <v>1</v>
      </c>
      <c r="E77">
        <f t="shared" si="29"/>
        <v>0</v>
      </c>
      <c r="F77">
        <f t="shared" si="30"/>
        <v>42231.78125</v>
      </c>
      <c r="G77">
        <f t="shared" si="31"/>
        <v>0</v>
      </c>
      <c r="H77">
        <f t="shared" si="32"/>
        <v>0</v>
      </c>
      <c r="N77" s="3">
        <f t="shared" si="38"/>
        <v>0</v>
      </c>
      <c r="O77" s="3" t="str">
        <f>IF(Y77=0,"",INT(AE77+0.5))</f>
        <v/>
      </c>
      <c r="P77" s="3" t="str">
        <f>IF(Y77=0,"",INT(AF77+0.5))</f>
        <v/>
      </c>
      <c r="Q77" s="3"/>
      <c r="R77">
        <f t="shared" si="49"/>
        <v>0</v>
      </c>
      <c r="S77">
        <f t="shared" si="50"/>
        <v>0</v>
      </c>
      <c r="T77">
        <f t="shared" si="51"/>
        <v>0</v>
      </c>
      <c r="U77">
        <f t="shared" si="52"/>
        <v>0</v>
      </c>
      <c r="V77">
        <f t="shared" si="53"/>
        <v>0</v>
      </c>
      <c r="W77">
        <f t="shared" si="54"/>
        <v>0</v>
      </c>
      <c r="X77">
        <f t="shared" si="55"/>
        <v>0</v>
      </c>
      <c r="Y77">
        <f t="shared" si="39"/>
        <v>0</v>
      </c>
      <c r="Z77">
        <f t="shared" si="56"/>
        <v>0</v>
      </c>
      <c r="AA77">
        <f t="shared" si="57"/>
        <v>0</v>
      </c>
      <c r="AB77" t="e">
        <f t="shared" si="58"/>
        <v>#DIV/0!</v>
      </c>
      <c r="AC77" t="e">
        <f t="shared" si="59"/>
        <v>#DIV/0!</v>
      </c>
      <c r="AD77" t="e">
        <f t="shared" si="60"/>
        <v>#DIV/0!</v>
      </c>
      <c r="AE77" t="e">
        <f t="shared" si="46"/>
        <v>#DIV/0!</v>
      </c>
      <c r="AF77" t="e">
        <f t="shared" si="47"/>
        <v>#DIV/0!</v>
      </c>
      <c r="AG77" t="e">
        <f t="shared" si="48"/>
        <v>#DIV/0!</v>
      </c>
    </row>
    <row r="78" spans="1:33">
      <c r="A78" s="1">
        <v>42232</v>
      </c>
      <c r="B78" s="2">
        <v>0.375</v>
      </c>
      <c r="C78">
        <v>1</v>
      </c>
      <c r="E78">
        <f t="shared" si="29"/>
        <v>42232.375</v>
      </c>
      <c r="F78">
        <f t="shared" si="30"/>
        <v>0</v>
      </c>
      <c r="G78">
        <f t="shared" si="31"/>
        <v>0</v>
      </c>
      <c r="H78">
        <f t="shared" si="32"/>
        <v>0</v>
      </c>
      <c r="N78" s="3">
        <f t="shared" si="38"/>
        <v>0</v>
      </c>
      <c r="O78" s="3" t="str">
        <f t="shared" ref="O78:O128" si="61">IF(Y78=0,"",INT(AE78+0.5))</f>
        <v/>
      </c>
      <c r="P78" s="3" t="str">
        <f t="shared" ref="P78:P128" si="62">IF(Y78=0,"",INT(AF78+0.5))</f>
        <v/>
      </c>
      <c r="Q78" s="3"/>
      <c r="R78">
        <f t="shared" si="49"/>
        <v>0</v>
      </c>
      <c r="S78">
        <f t="shared" si="50"/>
        <v>0</v>
      </c>
      <c r="T78">
        <f t="shared" si="51"/>
        <v>0</v>
      </c>
      <c r="U78">
        <f t="shared" si="52"/>
        <v>0</v>
      </c>
      <c r="V78">
        <f t="shared" si="53"/>
        <v>0</v>
      </c>
      <c r="W78">
        <f t="shared" si="54"/>
        <v>0</v>
      </c>
      <c r="X78">
        <f t="shared" si="55"/>
        <v>0</v>
      </c>
      <c r="Y78">
        <f t="shared" si="39"/>
        <v>0</v>
      </c>
      <c r="Z78">
        <f t="shared" si="56"/>
        <v>0</v>
      </c>
      <c r="AA78">
        <f t="shared" si="57"/>
        <v>0</v>
      </c>
      <c r="AB78" t="e">
        <f t="shared" si="58"/>
        <v>#DIV/0!</v>
      </c>
      <c r="AC78" t="e">
        <f t="shared" si="59"/>
        <v>#DIV/0!</v>
      </c>
      <c r="AD78" t="e">
        <f t="shared" si="60"/>
        <v>#DIV/0!</v>
      </c>
      <c r="AE78" t="e">
        <f t="shared" si="46"/>
        <v>#DIV/0!</v>
      </c>
      <c r="AF78" t="e">
        <f t="shared" si="47"/>
        <v>#DIV/0!</v>
      </c>
      <c r="AG78" t="e">
        <f t="shared" si="48"/>
        <v>#DIV/0!</v>
      </c>
    </row>
    <row r="79" spans="1:33">
      <c r="A79" s="1">
        <v>42232</v>
      </c>
      <c r="B79" s="2">
        <v>0.39097222222222222</v>
      </c>
      <c r="E79">
        <f t="shared" si="29"/>
        <v>0</v>
      </c>
      <c r="F79">
        <f t="shared" si="30"/>
        <v>0</v>
      </c>
      <c r="G79">
        <f t="shared" si="31"/>
        <v>0</v>
      </c>
      <c r="H79">
        <f t="shared" si="32"/>
        <v>0</v>
      </c>
      <c r="I79">
        <v>1</v>
      </c>
      <c r="J79">
        <v>0</v>
      </c>
      <c r="K79" t="s">
        <v>86</v>
      </c>
      <c r="L79" t="s">
        <v>45</v>
      </c>
      <c r="M79" t="s">
        <v>87</v>
      </c>
      <c r="N79" s="3">
        <f t="shared" si="38"/>
        <v>239</v>
      </c>
      <c r="O79" s="3">
        <f t="shared" si="61"/>
        <v>144</v>
      </c>
      <c r="P79" s="3">
        <f t="shared" si="62"/>
        <v>325</v>
      </c>
      <c r="Q79" s="3"/>
      <c r="R79">
        <f t="shared" si="49"/>
        <v>-118.375</v>
      </c>
      <c r="S79">
        <f t="shared" si="50"/>
        <v>-116.875</v>
      </c>
      <c r="T79">
        <f t="shared" si="51"/>
        <v>34.354166666666664</v>
      </c>
      <c r="U79">
        <f t="shared" si="52"/>
        <v>32.604166666666664</v>
      </c>
      <c r="V79">
        <f t="shared" si="53"/>
        <v>1.1532736985411185E-2</v>
      </c>
      <c r="W79">
        <f t="shared" si="54"/>
        <v>-2.504976532423886E-2</v>
      </c>
      <c r="X79">
        <f t="shared" si="55"/>
        <v>-2.5474730867011797E-2</v>
      </c>
      <c r="Y79">
        <f t="shared" si="39"/>
        <v>3.7542731359356291E-2</v>
      </c>
      <c r="Z79">
        <f t="shared" si="56"/>
        <v>239.46674861878341</v>
      </c>
      <c r="AA79">
        <f t="shared" si="57"/>
        <v>1.0000587366755715</v>
      </c>
      <c r="AB79">
        <f t="shared" si="58"/>
        <v>0.69738030474532775</v>
      </c>
      <c r="AC79">
        <f t="shared" si="59"/>
        <v>35.978553341499968</v>
      </c>
      <c r="AD79">
        <f t="shared" si="60"/>
        <v>-35.150973352071176</v>
      </c>
      <c r="AE79">
        <f t="shared" si="46"/>
        <v>144.02144665850003</v>
      </c>
      <c r="AF79">
        <f t="shared" si="47"/>
        <v>324.84902664792884</v>
      </c>
      <c r="AG79">
        <f t="shared" si="48"/>
        <v>-180.82757998942881</v>
      </c>
    </row>
    <row r="80" spans="1:33">
      <c r="A80" s="1">
        <v>42232</v>
      </c>
      <c r="B80" s="2">
        <v>0.3923611111111111</v>
      </c>
      <c r="E80">
        <f t="shared" si="29"/>
        <v>0</v>
      </c>
      <c r="F80">
        <f t="shared" si="30"/>
        <v>0</v>
      </c>
      <c r="G80">
        <f t="shared" si="31"/>
        <v>0</v>
      </c>
      <c r="H80">
        <f t="shared" si="32"/>
        <v>0</v>
      </c>
      <c r="I80">
        <v>1</v>
      </c>
      <c r="J80">
        <v>0</v>
      </c>
      <c r="K80" t="s">
        <v>88</v>
      </c>
      <c r="L80" t="s">
        <v>45</v>
      </c>
      <c r="M80" t="s">
        <v>87</v>
      </c>
      <c r="N80" s="3">
        <f t="shared" si="38"/>
        <v>239</v>
      </c>
      <c r="O80" s="3">
        <f t="shared" si="61"/>
        <v>144</v>
      </c>
      <c r="P80" s="3">
        <f t="shared" si="62"/>
        <v>325</v>
      </c>
      <c r="Q80" s="3"/>
      <c r="R80">
        <f t="shared" si="49"/>
        <v>-118.375</v>
      </c>
      <c r="S80">
        <f t="shared" si="50"/>
        <v>-116.875</v>
      </c>
      <c r="T80">
        <f t="shared" si="51"/>
        <v>34.354166666666664</v>
      </c>
      <c r="U80">
        <f t="shared" si="52"/>
        <v>32.604166666666664</v>
      </c>
      <c r="V80">
        <f t="shared" si="53"/>
        <v>1.1532736985411185E-2</v>
      </c>
      <c r="W80">
        <f t="shared" si="54"/>
        <v>-2.504976532423886E-2</v>
      </c>
      <c r="X80">
        <f t="shared" si="55"/>
        <v>-2.5474730867011797E-2</v>
      </c>
      <c r="Y80">
        <f t="shared" si="39"/>
        <v>3.7542731359356291E-2</v>
      </c>
      <c r="Z80">
        <f t="shared" si="56"/>
        <v>239.46674861878341</v>
      </c>
      <c r="AA80">
        <f t="shared" si="57"/>
        <v>1.0000587366755715</v>
      </c>
      <c r="AB80">
        <f t="shared" si="58"/>
        <v>0.69738030474532775</v>
      </c>
      <c r="AC80">
        <f t="shared" si="59"/>
        <v>35.978553341499968</v>
      </c>
      <c r="AD80">
        <f t="shared" si="60"/>
        <v>-35.150973352071176</v>
      </c>
      <c r="AE80">
        <f t="shared" si="46"/>
        <v>144.02144665850003</v>
      </c>
      <c r="AF80">
        <f t="shared" si="47"/>
        <v>324.84902664792884</v>
      </c>
      <c r="AG80">
        <f t="shared" si="48"/>
        <v>-180.82757998942881</v>
      </c>
    </row>
    <row r="81" spans="1:33">
      <c r="A81" s="1">
        <v>42232</v>
      </c>
      <c r="B81" s="2">
        <v>0.39652777777777781</v>
      </c>
      <c r="E81">
        <f t="shared" si="29"/>
        <v>0</v>
      </c>
      <c r="F81">
        <f t="shared" si="30"/>
        <v>0</v>
      </c>
      <c r="G81">
        <f t="shared" si="31"/>
        <v>0</v>
      </c>
      <c r="H81">
        <f t="shared" si="32"/>
        <v>0</v>
      </c>
      <c r="I81">
        <v>1</v>
      </c>
      <c r="J81">
        <v>1</v>
      </c>
      <c r="K81" t="s">
        <v>35</v>
      </c>
      <c r="L81" t="s">
        <v>45</v>
      </c>
      <c r="M81" t="s">
        <v>32</v>
      </c>
      <c r="N81" s="3">
        <f t="shared" si="38"/>
        <v>71</v>
      </c>
      <c r="O81" s="3">
        <f t="shared" si="61"/>
        <v>311</v>
      </c>
      <c r="P81" s="3">
        <f t="shared" si="62"/>
        <v>131</v>
      </c>
      <c r="Q81" s="3"/>
      <c r="R81">
        <f t="shared" si="49"/>
        <v>-118.375</v>
      </c>
      <c r="S81">
        <f t="shared" si="50"/>
        <v>-118.95833333333333</v>
      </c>
      <c r="T81">
        <f t="shared" si="51"/>
        <v>34.354166666666664</v>
      </c>
      <c r="U81">
        <f t="shared" si="52"/>
        <v>34.770833333333336</v>
      </c>
      <c r="V81">
        <f t="shared" si="53"/>
        <v>-5.3773801991965908E-3</v>
      </c>
      <c r="W81">
        <f t="shared" si="54"/>
        <v>7.6417833237505395E-3</v>
      </c>
      <c r="X81">
        <f t="shared" si="55"/>
        <v>5.9887048504712048E-3</v>
      </c>
      <c r="Y81">
        <f t="shared" si="39"/>
        <v>1.109854296562935E-2</v>
      </c>
      <c r="Z81">
        <f t="shared" si="56"/>
        <v>70.788390852842554</v>
      </c>
      <c r="AA81">
        <f t="shared" si="57"/>
        <v>1.0000051324734551</v>
      </c>
      <c r="AB81">
        <f t="shared" si="58"/>
        <v>-0.91733376272701106</v>
      </c>
      <c r="AC81">
        <f t="shared" si="59"/>
        <v>-48.897464761315774</v>
      </c>
      <c r="AD81">
        <f t="shared" si="60"/>
        <v>49.2283967353412</v>
      </c>
      <c r="AE81">
        <f t="shared" si="46"/>
        <v>311.10253523868425</v>
      </c>
      <c r="AF81">
        <f t="shared" si="47"/>
        <v>130.77160326465881</v>
      </c>
      <c r="AG81">
        <f t="shared" si="48"/>
        <v>180.33093197402545</v>
      </c>
    </row>
    <row r="82" spans="1:33">
      <c r="A82" s="1">
        <v>42232</v>
      </c>
      <c r="B82" s="2">
        <v>0.3972222222222222</v>
      </c>
      <c r="E82">
        <f t="shared" si="29"/>
        <v>0</v>
      </c>
      <c r="F82">
        <f t="shared" si="30"/>
        <v>0</v>
      </c>
      <c r="G82">
        <f t="shared" si="31"/>
        <v>0</v>
      </c>
      <c r="H82">
        <f t="shared" si="32"/>
        <v>0</v>
      </c>
      <c r="I82">
        <v>1</v>
      </c>
      <c r="J82">
        <v>1</v>
      </c>
      <c r="K82" t="s">
        <v>33</v>
      </c>
      <c r="L82" t="s">
        <v>45</v>
      </c>
      <c r="M82" t="s">
        <v>32</v>
      </c>
      <c r="N82" s="3">
        <f t="shared" si="38"/>
        <v>71</v>
      </c>
      <c r="O82" s="3">
        <f t="shared" si="61"/>
        <v>311</v>
      </c>
      <c r="P82" s="3">
        <f t="shared" si="62"/>
        <v>131</v>
      </c>
      <c r="Q82" s="3"/>
      <c r="R82">
        <f t="shared" si="49"/>
        <v>-118.375</v>
      </c>
      <c r="S82">
        <f t="shared" si="50"/>
        <v>-118.95833333333333</v>
      </c>
      <c r="T82">
        <f t="shared" si="51"/>
        <v>34.354166666666664</v>
      </c>
      <c r="U82">
        <f t="shared" si="52"/>
        <v>34.770833333333336</v>
      </c>
      <c r="V82">
        <f t="shared" si="53"/>
        <v>-5.3773801991965908E-3</v>
      </c>
      <c r="W82">
        <f t="shared" si="54"/>
        <v>7.6417833237505395E-3</v>
      </c>
      <c r="X82">
        <f t="shared" si="55"/>
        <v>5.9887048504712048E-3</v>
      </c>
      <c r="Y82">
        <f t="shared" si="39"/>
        <v>1.109854296562935E-2</v>
      </c>
      <c r="Z82">
        <f t="shared" si="56"/>
        <v>70.788390852842554</v>
      </c>
      <c r="AA82">
        <f t="shared" si="57"/>
        <v>1.0000051324734551</v>
      </c>
      <c r="AB82">
        <f t="shared" si="58"/>
        <v>-0.91733376272701106</v>
      </c>
      <c r="AC82">
        <f t="shared" si="59"/>
        <v>-48.897464761315774</v>
      </c>
      <c r="AD82">
        <f t="shared" si="60"/>
        <v>49.2283967353412</v>
      </c>
      <c r="AE82">
        <f t="shared" si="46"/>
        <v>311.10253523868425</v>
      </c>
      <c r="AF82">
        <f t="shared" si="47"/>
        <v>130.77160326465881</v>
      </c>
      <c r="AG82">
        <f t="shared" si="48"/>
        <v>180.33093197402545</v>
      </c>
    </row>
    <row r="83" spans="1:33">
      <c r="A83" s="1">
        <v>42232</v>
      </c>
      <c r="B83" s="2">
        <v>0.3972222222222222</v>
      </c>
      <c r="E83">
        <f t="shared" si="29"/>
        <v>0</v>
      </c>
      <c r="F83">
        <f t="shared" si="30"/>
        <v>0</v>
      </c>
      <c r="G83">
        <f t="shared" si="31"/>
        <v>0</v>
      </c>
      <c r="H83">
        <f t="shared" si="32"/>
        <v>0</v>
      </c>
      <c r="I83">
        <v>1</v>
      </c>
      <c r="J83">
        <v>1</v>
      </c>
      <c r="K83" t="s">
        <v>34</v>
      </c>
      <c r="L83" t="s">
        <v>45</v>
      </c>
      <c r="M83" t="s">
        <v>32</v>
      </c>
      <c r="N83" s="3">
        <f t="shared" si="38"/>
        <v>71</v>
      </c>
      <c r="O83" s="3">
        <f t="shared" si="61"/>
        <v>311</v>
      </c>
      <c r="P83" s="3">
        <f t="shared" si="62"/>
        <v>131</v>
      </c>
      <c r="Q83" s="3"/>
      <c r="R83">
        <f t="shared" si="49"/>
        <v>-118.375</v>
      </c>
      <c r="S83">
        <f t="shared" si="50"/>
        <v>-118.95833333333333</v>
      </c>
      <c r="T83">
        <f t="shared" si="51"/>
        <v>34.354166666666664</v>
      </c>
      <c r="U83">
        <f t="shared" si="52"/>
        <v>34.770833333333336</v>
      </c>
      <c r="V83">
        <f t="shared" si="53"/>
        <v>-5.3773801991965908E-3</v>
      </c>
      <c r="W83">
        <f t="shared" si="54"/>
        <v>7.6417833237505395E-3</v>
      </c>
      <c r="X83">
        <f t="shared" si="55"/>
        <v>5.9887048504712048E-3</v>
      </c>
      <c r="Y83">
        <f t="shared" si="39"/>
        <v>1.109854296562935E-2</v>
      </c>
      <c r="Z83">
        <f t="shared" si="56"/>
        <v>70.788390852842554</v>
      </c>
      <c r="AA83">
        <f t="shared" si="57"/>
        <v>1.0000051324734551</v>
      </c>
      <c r="AB83">
        <f t="shared" si="58"/>
        <v>-0.91733376272701106</v>
      </c>
      <c r="AC83">
        <f t="shared" si="59"/>
        <v>-48.897464761315774</v>
      </c>
      <c r="AD83">
        <f t="shared" si="60"/>
        <v>49.2283967353412</v>
      </c>
      <c r="AE83">
        <f t="shared" si="46"/>
        <v>311.10253523868425</v>
      </c>
      <c r="AF83">
        <f t="shared" si="47"/>
        <v>130.77160326465881</v>
      </c>
      <c r="AG83">
        <f t="shared" si="48"/>
        <v>180.33093197402545</v>
      </c>
    </row>
    <row r="84" spans="1:33">
      <c r="A84" s="1">
        <v>42232</v>
      </c>
      <c r="B84" s="2">
        <v>0.39999999999999997</v>
      </c>
      <c r="E84">
        <f t="shared" si="29"/>
        <v>0</v>
      </c>
      <c r="F84">
        <f t="shared" si="30"/>
        <v>0</v>
      </c>
      <c r="G84">
        <f t="shared" si="31"/>
        <v>0</v>
      </c>
      <c r="H84">
        <f t="shared" si="32"/>
        <v>0</v>
      </c>
      <c r="I84">
        <v>1</v>
      </c>
      <c r="J84">
        <v>0</v>
      </c>
      <c r="K84" t="s">
        <v>51</v>
      </c>
      <c r="L84" t="s">
        <v>45</v>
      </c>
      <c r="M84" t="s">
        <v>128</v>
      </c>
      <c r="N84" s="3">
        <f t="shared" si="38"/>
        <v>242</v>
      </c>
      <c r="O84" s="3">
        <f t="shared" si="61"/>
        <v>334</v>
      </c>
      <c r="P84" s="3">
        <f t="shared" si="62"/>
        <v>154</v>
      </c>
      <c r="Q84" s="3"/>
      <c r="R84">
        <f t="shared" si="49"/>
        <v>-118.375</v>
      </c>
      <c r="S84">
        <f t="shared" si="50"/>
        <v>-119.54166666666667</v>
      </c>
      <c r="T84">
        <f t="shared" si="51"/>
        <v>34.354166666666664</v>
      </c>
      <c r="U84">
        <f t="shared" si="52"/>
        <v>36.3125</v>
      </c>
      <c r="V84">
        <f t="shared" si="53"/>
        <v>-4.9625038282860578E-3</v>
      </c>
      <c r="W84">
        <f t="shared" si="54"/>
        <v>2.5335389879755033E-2</v>
      </c>
      <c r="X84">
        <f t="shared" si="55"/>
        <v>2.7882211668367796E-2</v>
      </c>
      <c r="Y84">
        <f t="shared" si="39"/>
        <v>3.7999028305005546E-2</v>
      </c>
      <c r="Z84">
        <f t="shared" si="56"/>
        <v>242.37759219393294</v>
      </c>
      <c r="AA84">
        <f t="shared" si="57"/>
        <v>1.0000601733648478</v>
      </c>
      <c r="AB84">
        <f t="shared" si="58"/>
        <v>-0.53592011117398741</v>
      </c>
      <c r="AC84">
        <f t="shared" si="59"/>
        <v>-25.584638646057485</v>
      </c>
      <c r="AD84">
        <f t="shared" si="60"/>
        <v>26.25947376110166</v>
      </c>
      <c r="AE84">
        <f t="shared" si="46"/>
        <v>334.4153613539425</v>
      </c>
      <c r="AF84">
        <f t="shared" si="47"/>
        <v>153.74052623889833</v>
      </c>
      <c r="AG84">
        <f t="shared" si="48"/>
        <v>180.67483511504417</v>
      </c>
    </row>
    <row r="85" spans="1:33">
      <c r="A85" s="1">
        <v>42232</v>
      </c>
      <c r="B85" s="2">
        <v>0.40069444444444446</v>
      </c>
      <c r="E85">
        <f t="shared" si="29"/>
        <v>0</v>
      </c>
      <c r="F85">
        <f t="shared" si="30"/>
        <v>0</v>
      </c>
      <c r="G85">
        <f t="shared" si="31"/>
        <v>0</v>
      </c>
      <c r="H85">
        <f t="shared" si="32"/>
        <v>0</v>
      </c>
      <c r="I85">
        <v>1</v>
      </c>
      <c r="J85">
        <v>0</v>
      </c>
      <c r="K85" t="s">
        <v>108</v>
      </c>
      <c r="L85" t="s">
        <v>45</v>
      </c>
      <c r="M85" t="s">
        <v>128</v>
      </c>
      <c r="N85" s="3">
        <f t="shared" si="38"/>
        <v>242</v>
      </c>
      <c r="O85" s="3">
        <f t="shared" si="61"/>
        <v>334</v>
      </c>
      <c r="P85" s="3">
        <f t="shared" si="62"/>
        <v>154</v>
      </c>
      <c r="Q85" s="3"/>
      <c r="R85">
        <f t="shared" si="49"/>
        <v>-118.375</v>
      </c>
      <c r="S85">
        <f t="shared" si="50"/>
        <v>-119.54166666666667</v>
      </c>
      <c r="T85">
        <f t="shared" si="51"/>
        <v>34.354166666666664</v>
      </c>
      <c r="U85">
        <f t="shared" si="52"/>
        <v>36.3125</v>
      </c>
      <c r="V85">
        <f t="shared" si="53"/>
        <v>-4.9625038282860578E-3</v>
      </c>
      <c r="W85">
        <f t="shared" si="54"/>
        <v>2.5335389879755033E-2</v>
      </c>
      <c r="X85">
        <f t="shared" si="55"/>
        <v>2.7882211668367796E-2</v>
      </c>
      <c r="Y85">
        <f t="shared" si="39"/>
        <v>3.7999028305005546E-2</v>
      </c>
      <c r="Z85">
        <f t="shared" si="56"/>
        <v>242.37759219393294</v>
      </c>
      <c r="AA85">
        <f t="shared" si="57"/>
        <v>1.0000601733648478</v>
      </c>
      <c r="AB85">
        <f t="shared" si="58"/>
        <v>-0.53592011117398741</v>
      </c>
      <c r="AC85">
        <f t="shared" si="59"/>
        <v>-25.584638646057485</v>
      </c>
      <c r="AD85">
        <f t="shared" si="60"/>
        <v>26.25947376110166</v>
      </c>
      <c r="AE85">
        <f t="shared" si="46"/>
        <v>334.4153613539425</v>
      </c>
      <c r="AF85">
        <f t="shared" si="47"/>
        <v>153.74052623889833</v>
      </c>
      <c r="AG85">
        <f t="shared" si="48"/>
        <v>180.67483511504417</v>
      </c>
    </row>
    <row r="86" spans="1:33">
      <c r="A86" s="1">
        <v>42232</v>
      </c>
      <c r="B86" s="2">
        <v>0.40486111111111112</v>
      </c>
      <c r="E86">
        <f t="shared" si="29"/>
        <v>0</v>
      </c>
      <c r="F86">
        <f t="shared" si="30"/>
        <v>0</v>
      </c>
      <c r="G86">
        <f t="shared" si="31"/>
        <v>0</v>
      </c>
      <c r="H86">
        <f t="shared" si="32"/>
        <v>0</v>
      </c>
      <c r="I86">
        <v>1</v>
      </c>
      <c r="J86">
        <v>0</v>
      </c>
      <c r="K86" t="s">
        <v>30</v>
      </c>
      <c r="L86" t="s">
        <v>45</v>
      </c>
      <c r="M86" t="s">
        <v>129</v>
      </c>
      <c r="N86" s="3">
        <f t="shared" si="38"/>
        <v>71</v>
      </c>
      <c r="O86" s="3">
        <f t="shared" si="61"/>
        <v>49</v>
      </c>
      <c r="P86" s="3">
        <f t="shared" si="62"/>
        <v>229</v>
      </c>
      <c r="Q86" s="3"/>
      <c r="R86">
        <f t="shared" si="49"/>
        <v>-118.375</v>
      </c>
      <c r="S86">
        <f t="shared" si="50"/>
        <v>-117.79166666666667</v>
      </c>
      <c r="T86">
        <f t="shared" si="51"/>
        <v>34.354166666666664</v>
      </c>
      <c r="U86">
        <f t="shared" si="52"/>
        <v>34.770833333333336</v>
      </c>
      <c r="V86">
        <f t="shared" si="53"/>
        <v>9.3390987554144433E-3</v>
      </c>
      <c r="W86">
        <f t="shared" si="54"/>
        <v>-3.0709055744726488E-4</v>
      </c>
      <c r="X86">
        <f t="shared" si="55"/>
        <v>5.9887048504712048E-3</v>
      </c>
      <c r="Y86">
        <f t="shared" si="39"/>
        <v>1.1098542965629057E-2</v>
      </c>
      <c r="Z86">
        <f t="shared" si="56"/>
        <v>70.788390852840678</v>
      </c>
      <c r="AA86">
        <f t="shared" si="57"/>
        <v>1.0000051324734551</v>
      </c>
      <c r="AB86">
        <f t="shared" si="58"/>
        <v>0.91733376272703526</v>
      </c>
      <c r="AC86">
        <f t="shared" si="59"/>
        <v>48.897464761317515</v>
      </c>
      <c r="AD86">
        <f t="shared" si="60"/>
        <v>-49.228396735342947</v>
      </c>
      <c r="AE86">
        <f t="shared" si="46"/>
        <v>48.897464761317515</v>
      </c>
      <c r="AF86">
        <f t="shared" si="47"/>
        <v>229.22839673534295</v>
      </c>
      <c r="AG86">
        <f t="shared" si="48"/>
        <v>-180.33093197402545</v>
      </c>
    </row>
    <row r="87" spans="1:33">
      <c r="A87" s="1">
        <v>42232</v>
      </c>
      <c r="B87" s="2">
        <v>0.42291666666666666</v>
      </c>
      <c r="E87">
        <f t="shared" si="29"/>
        <v>0</v>
      </c>
      <c r="F87">
        <f t="shared" si="30"/>
        <v>0</v>
      </c>
      <c r="G87">
        <f t="shared" si="31"/>
        <v>0</v>
      </c>
      <c r="H87">
        <f t="shared" si="32"/>
        <v>0</v>
      </c>
      <c r="I87">
        <v>1</v>
      </c>
      <c r="J87">
        <v>0</v>
      </c>
      <c r="K87" t="s">
        <v>48</v>
      </c>
      <c r="L87" t="s">
        <v>45</v>
      </c>
      <c r="M87" t="s">
        <v>92</v>
      </c>
      <c r="N87" s="3">
        <f t="shared" si="38"/>
        <v>319</v>
      </c>
      <c r="O87" s="3">
        <f t="shared" si="61"/>
        <v>56</v>
      </c>
      <c r="P87" s="3">
        <f t="shared" si="62"/>
        <v>237</v>
      </c>
      <c r="Q87" s="3"/>
      <c r="R87">
        <f t="shared" si="49"/>
        <v>-118.375</v>
      </c>
      <c r="S87">
        <f t="shared" si="50"/>
        <v>-115.45833333333333</v>
      </c>
      <c r="T87">
        <f t="shared" si="51"/>
        <v>34.354166666666664</v>
      </c>
      <c r="U87">
        <f t="shared" si="52"/>
        <v>35.9375</v>
      </c>
      <c r="V87">
        <f t="shared" si="53"/>
        <v>4.4306793646932352E-2</v>
      </c>
      <c r="W87">
        <f t="shared" si="54"/>
        <v>-4.6599164136633675E-3</v>
      </c>
      <c r="X87">
        <f t="shared" si="55"/>
        <v>2.2595622803854742E-2</v>
      </c>
      <c r="Y87">
        <f t="shared" si="39"/>
        <v>4.9953668075009817E-2</v>
      </c>
      <c r="Z87">
        <f t="shared" si="56"/>
        <v>318.64447513994634</v>
      </c>
      <c r="AA87">
        <f t="shared" si="57"/>
        <v>1.0001040029057013</v>
      </c>
      <c r="AB87">
        <f t="shared" si="58"/>
        <v>1.018930833951611</v>
      </c>
      <c r="AC87">
        <f t="shared" si="59"/>
        <v>55.58698908174803</v>
      </c>
      <c r="AD87">
        <f t="shared" si="60"/>
        <v>-57.266398818293602</v>
      </c>
      <c r="AE87">
        <f t="shared" si="46"/>
        <v>55.58698908174803</v>
      </c>
      <c r="AF87">
        <f t="shared" si="47"/>
        <v>237.2663988182936</v>
      </c>
      <c r="AG87">
        <f t="shared" si="48"/>
        <v>-181.67940973654555</v>
      </c>
    </row>
    <row r="88" spans="1:33">
      <c r="A88" s="1">
        <v>42232</v>
      </c>
      <c r="B88" s="2">
        <v>0.4694444444444445</v>
      </c>
      <c r="E88">
        <f t="shared" si="29"/>
        <v>0</v>
      </c>
      <c r="F88">
        <f t="shared" si="30"/>
        <v>0</v>
      </c>
      <c r="G88">
        <f t="shared" si="31"/>
        <v>0</v>
      </c>
      <c r="H88">
        <f t="shared" si="32"/>
        <v>0</v>
      </c>
      <c r="I88">
        <v>1</v>
      </c>
      <c r="J88">
        <v>0</v>
      </c>
      <c r="K88" t="s">
        <v>51</v>
      </c>
      <c r="L88" t="s">
        <v>45</v>
      </c>
      <c r="M88" t="s">
        <v>130</v>
      </c>
      <c r="N88" s="3">
        <f t="shared" si="38"/>
        <v>266</v>
      </c>
      <c r="O88" s="3">
        <f t="shared" si="61"/>
        <v>333</v>
      </c>
      <c r="P88" s="3">
        <f t="shared" si="62"/>
        <v>153</v>
      </c>
      <c r="Q88" s="3"/>
      <c r="R88">
        <f t="shared" si="49"/>
        <v>-118.375</v>
      </c>
      <c r="S88">
        <f t="shared" si="50"/>
        <v>-119.70833333333333</v>
      </c>
      <c r="T88">
        <f t="shared" si="51"/>
        <v>34.354166666666664</v>
      </c>
      <c r="U88">
        <f t="shared" si="52"/>
        <v>36.479166666666664</v>
      </c>
      <c r="V88">
        <f t="shared" si="53"/>
        <v>-6.1446847614741729E-3</v>
      </c>
      <c r="W88">
        <f t="shared" si="54"/>
        <v>2.7993212178012095E-2</v>
      </c>
      <c r="X88">
        <f t="shared" si="55"/>
        <v>3.0223677517201231E-2</v>
      </c>
      <c r="Y88">
        <f t="shared" si="39"/>
        <v>4.165150371264971E-2</v>
      </c>
      <c r="Z88">
        <f t="shared" si="56"/>
        <v>265.67820393066785</v>
      </c>
      <c r="AA88">
        <f t="shared" si="57"/>
        <v>1.0000722994349935</v>
      </c>
      <c r="AB88">
        <f t="shared" si="58"/>
        <v>-0.55877944260336276</v>
      </c>
      <c r="AC88">
        <f t="shared" si="59"/>
        <v>-26.698750353470214</v>
      </c>
      <c r="AD88">
        <f t="shared" si="60"/>
        <v>27.471597402650669</v>
      </c>
      <c r="AE88">
        <f t="shared" si="46"/>
        <v>333.30124964652981</v>
      </c>
      <c r="AF88">
        <f t="shared" si="47"/>
        <v>152.52840259734933</v>
      </c>
      <c r="AG88">
        <f t="shared" si="48"/>
        <v>180.77284704918048</v>
      </c>
    </row>
    <row r="89" spans="1:33">
      <c r="A89" s="1">
        <v>42232</v>
      </c>
      <c r="B89" s="2">
        <v>0.47083333333333338</v>
      </c>
      <c r="E89">
        <f t="shared" si="29"/>
        <v>0</v>
      </c>
      <c r="F89">
        <f t="shared" si="30"/>
        <v>0</v>
      </c>
      <c r="G89">
        <f t="shared" si="31"/>
        <v>0</v>
      </c>
      <c r="H89">
        <f t="shared" si="32"/>
        <v>0</v>
      </c>
      <c r="I89">
        <v>1</v>
      </c>
      <c r="J89">
        <v>0</v>
      </c>
      <c r="K89" t="s">
        <v>108</v>
      </c>
      <c r="L89" t="s">
        <v>45</v>
      </c>
      <c r="M89" t="s">
        <v>130</v>
      </c>
      <c r="N89" s="3">
        <f t="shared" si="38"/>
        <v>266</v>
      </c>
      <c r="O89" s="3">
        <f t="shared" si="61"/>
        <v>333</v>
      </c>
      <c r="P89" s="3">
        <f t="shared" si="62"/>
        <v>153</v>
      </c>
      <c r="Q89" s="3"/>
      <c r="R89">
        <f t="shared" si="49"/>
        <v>-118.375</v>
      </c>
      <c r="S89">
        <f t="shared" si="50"/>
        <v>-119.70833333333333</v>
      </c>
      <c r="T89">
        <f t="shared" si="51"/>
        <v>34.354166666666664</v>
      </c>
      <c r="U89">
        <f t="shared" si="52"/>
        <v>36.479166666666664</v>
      </c>
      <c r="V89">
        <f t="shared" si="53"/>
        <v>-6.1446847614741729E-3</v>
      </c>
      <c r="W89">
        <f t="shared" si="54"/>
        <v>2.7993212178012095E-2</v>
      </c>
      <c r="X89">
        <f t="shared" si="55"/>
        <v>3.0223677517201231E-2</v>
      </c>
      <c r="Y89">
        <f t="shared" si="39"/>
        <v>4.165150371264971E-2</v>
      </c>
      <c r="Z89">
        <f t="shared" si="56"/>
        <v>265.67820393066785</v>
      </c>
      <c r="AA89">
        <f t="shared" si="57"/>
        <v>1.0000722994349935</v>
      </c>
      <c r="AB89">
        <f t="shared" si="58"/>
        <v>-0.55877944260336276</v>
      </c>
      <c r="AC89">
        <f t="shared" si="59"/>
        <v>-26.698750353470214</v>
      </c>
      <c r="AD89">
        <f t="shared" si="60"/>
        <v>27.471597402650669</v>
      </c>
      <c r="AE89">
        <f t="shared" si="46"/>
        <v>333.30124964652981</v>
      </c>
      <c r="AF89">
        <f t="shared" si="47"/>
        <v>152.52840259734933</v>
      </c>
      <c r="AG89">
        <f t="shared" si="48"/>
        <v>180.77284704918048</v>
      </c>
    </row>
    <row r="90" spans="1:33">
      <c r="A90" s="1">
        <v>42232</v>
      </c>
      <c r="B90" s="2">
        <v>0.48402777777777778</v>
      </c>
      <c r="E90">
        <f t="shared" si="29"/>
        <v>0</v>
      </c>
      <c r="F90">
        <f t="shared" si="30"/>
        <v>0</v>
      </c>
      <c r="G90">
        <f t="shared" si="31"/>
        <v>0</v>
      </c>
      <c r="H90">
        <f t="shared" si="32"/>
        <v>0</v>
      </c>
      <c r="I90">
        <v>1</v>
      </c>
      <c r="J90">
        <v>1</v>
      </c>
      <c r="K90" t="s">
        <v>31</v>
      </c>
      <c r="L90" t="s">
        <v>45</v>
      </c>
      <c r="M90" t="s">
        <v>133</v>
      </c>
      <c r="N90" s="3">
        <f t="shared" si="38"/>
        <v>76</v>
      </c>
      <c r="O90" s="3">
        <f t="shared" si="61"/>
        <v>348</v>
      </c>
      <c r="P90" s="3">
        <f t="shared" si="62"/>
        <v>168</v>
      </c>
      <c r="Q90" s="3"/>
      <c r="R90">
        <f t="shared" si="49"/>
        <v>-118.375</v>
      </c>
      <c r="S90">
        <f t="shared" si="50"/>
        <v>-118.54166666666667</v>
      </c>
      <c r="T90">
        <f t="shared" si="51"/>
        <v>34.354166666666664</v>
      </c>
      <c r="U90">
        <f t="shared" si="52"/>
        <v>35.020833333333336</v>
      </c>
      <c r="V90">
        <f t="shared" si="53"/>
        <v>1.0525675342102359E-3</v>
      </c>
      <c r="W90">
        <f t="shared" si="54"/>
        <v>6.9613500557080821E-3</v>
      </c>
      <c r="X90">
        <f t="shared" si="55"/>
        <v>9.567471199663613E-3</v>
      </c>
      <c r="Y90">
        <f t="shared" si="39"/>
        <v>1.1878754066339325E-2</v>
      </c>
      <c r="Z90">
        <f t="shared" si="56"/>
        <v>75.764766277707182</v>
      </c>
      <c r="AA90">
        <f t="shared" si="57"/>
        <v>1.0000058794599229</v>
      </c>
      <c r="AB90">
        <f t="shared" si="58"/>
        <v>-0.24488505078513265</v>
      </c>
      <c r="AC90">
        <f t="shared" si="59"/>
        <v>-11.568948146779196</v>
      </c>
      <c r="AD90">
        <f t="shared" si="60"/>
        <v>11.663799821500527</v>
      </c>
      <c r="AE90">
        <f t="shared" si="46"/>
        <v>348.43105185322082</v>
      </c>
      <c r="AF90">
        <f t="shared" si="47"/>
        <v>168.33620017849947</v>
      </c>
      <c r="AG90">
        <f t="shared" si="48"/>
        <v>180.09485167472135</v>
      </c>
    </row>
    <row r="91" spans="1:33">
      <c r="A91" s="1">
        <v>42232</v>
      </c>
      <c r="B91" s="2">
        <v>0.49374999999999997</v>
      </c>
      <c r="E91">
        <f t="shared" si="29"/>
        <v>0</v>
      </c>
      <c r="F91">
        <f t="shared" si="30"/>
        <v>0</v>
      </c>
      <c r="G91">
        <f t="shared" si="31"/>
        <v>0</v>
      </c>
      <c r="H91">
        <f t="shared" si="32"/>
        <v>0</v>
      </c>
      <c r="I91">
        <v>1</v>
      </c>
      <c r="J91">
        <v>0</v>
      </c>
      <c r="K91" t="s">
        <v>23</v>
      </c>
      <c r="L91" t="s">
        <v>45</v>
      </c>
      <c r="M91" t="s">
        <v>134</v>
      </c>
      <c r="N91" s="3">
        <f t="shared" si="38"/>
        <v>116</v>
      </c>
      <c r="O91" s="3">
        <f t="shared" si="61"/>
        <v>277</v>
      </c>
      <c r="P91" s="3">
        <f t="shared" si="62"/>
        <v>97</v>
      </c>
      <c r="Q91" s="3"/>
      <c r="R91">
        <f t="shared" si="49"/>
        <v>-118.375</v>
      </c>
      <c r="S91">
        <f t="shared" si="50"/>
        <v>-119.625</v>
      </c>
      <c r="T91">
        <f t="shared" si="51"/>
        <v>34.354166666666664</v>
      </c>
      <c r="U91">
        <f t="shared" si="52"/>
        <v>34.479166666666664</v>
      </c>
      <c r="V91">
        <f t="shared" si="53"/>
        <v>-1.5142953880216581E-2</v>
      </c>
      <c r="W91">
        <f t="shared" si="54"/>
        <v>9.8036511420522832E-3</v>
      </c>
      <c r="X91">
        <f t="shared" si="55"/>
        <v>1.7997594337229028E-3</v>
      </c>
      <c r="Y91">
        <f t="shared" si="39"/>
        <v>1.812897575575366E-2</v>
      </c>
      <c r="Z91">
        <f t="shared" si="56"/>
        <v>115.63067454132216</v>
      </c>
      <c r="AA91">
        <f t="shared" si="57"/>
        <v>1.0000136946631037</v>
      </c>
      <c r="AB91">
        <f t="shared" si="58"/>
        <v>-1.2033653524101711</v>
      </c>
      <c r="AC91">
        <f t="shared" si="59"/>
        <v>-82.735359484849155</v>
      </c>
      <c r="AD91">
        <f t="shared" si="60"/>
        <v>83.441887720441699</v>
      </c>
      <c r="AE91">
        <f t="shared" si="46"/>
        <v>277.26464051515086</v>
      </c>
      <c r="AF91">
        <f t="shared" si="47"/>
        <v>96.558112279558301</v>
      </c>
      <c r="AG91">
        <f t="shared" si="48"/>
        <v>180.70652823559254</v>
      </c>
    </row>
    <row r="92" spans="1:33">
      <c r="A92" s="1">
        <v>42232</v>
      </c>
      <c r="B92" s="2">
        <v>0.52500000000000002</v>
      </c>
      <c r="E92">
        <f t="shared" si="29"/>
        <v>0</v>
      </c>
      <c r="F92">
        <f t="shared" si="30"/>
        <v>0</v>
      </c>
      <c r="G92">
        <f t="shared" si="31"/>
        <v>0</v>
      </c>
      <c r="H92">
        <f t="shared" si="32"/>
        <v>0</v>
      </c>
      <c r="I92">
        <v>1</v>
      </c>
      <c r="J92">
        <v>0</v>
      </c>
      <c r="K92" s="6" t="s">
        <v>117</v>
      </c>
      <c r="L92" t="s">
        <v>45</v>
      </c>
      <c r="M92" t="s">
        <v>118</v>
      </c>
      <c r="N92" s="3">
        <f t="shared" si="38"/>
        <v>56</v>
      </c>
      <c r="O92" s="3">
        <f t="shared" si="61"/>
        <v>180</v>
      </c>
      <c r="P92" s="3">
        <f t="shared" si="62"/>
        <v>0</v>
      </c>
      <c r="Q92" s="3"/>
      <c r="R92">
        <f t="shared" si="49"/>
        <v>-118.375</v>
      </c>
      <c r="S92">
        <f t="shared" si="50"/>
        <v>-118.375</v>
      </c>
      <c r="T92">
        <f t="shared" si="51"/>
        <v>34.354166666666664</v>
      </c>
      <c r="U92">
        <f t="shared" si="52"/>
        <v>33.854166666666664</v>
      </c>
      <c r="V92">
        <f t="shared" si="53"/>
        <v>-2.3253548796233758E-3</v>
      </c>
      <c r="W92">
        <f t="shared" si="54"/>
        <v>-4.3051426729674436E-3</v>
      </c>
      <c r="X92">
        <f t="shared" si="55"/>
        <v>-7.2258108822905731E-3</v>
      </c>
      <c r="Y92">
        <f t="shared" si="39"/>
        <v>8.7266185694931334E-3</v>
      </c>
      <c r="Z92">
        <f t="shared" si="56"/>
        <v>55.65974539663673</v>
      </c>
      <c r="AA92">
        <f t="shared" si="57"/>
        <v>1.0000031731051706</v>
      </c>
      <c r="AB92">
        <f t="shared" si="58"/>
        <v>0</v>
      </c>
      <c r="AC92">
        <f t="shared" si="59"/>
        <v>0</v>
      </c>
      <c r="AD92">
        <f t="shared" si="60"/>
        <v>0</v>
      </c>
      <c r="AE92">
        <f t="shared" si="46"/>
        <v>180</v>
      </c>
      <c r="AF92">
        <f t="shared" si="47"/>
        <v>0</v>
      </c>
      <c r="AG92">
        <f t="shared" si="48"/>
        <v>180</v>
      </c>
    </row>
    <row r="93" spans="1:33">
      <c r="A93" s="1">
        <v>42232</v>
      </c>
      <c r="B93" s="2">
        <v>0.52916666666666667</v>
      </c>
      <c r="E93">
        <f t="shared" si="29"/>
        <v>0</v>
      </c>
      <c r="F93">
        <f t="shared" si="30"/>
        <v>0</v>
      </c>
      <c r="G93">
        <f t="shared" si="31"/>
        <v>0</v>
      </c>
      <c r="H93">
        <f t="shared" si="32"/>
        <v>0</v>
      </c>
      <c r="I93">
        <v>1</v>
      </c>
      <c r="J93">
        <v>0</v>
      </c>
      <c r="K93" s="6" t="s">
        <v>47</v>
      </c>
      <c r="L93" t="s">
        <v>45</v>
      </c>
      <c r="M93" t="s">
        <v>135</v>
      </c>
      <c r="N93" s="3">
        <f t="shared" si="38"/>
        <v>65</v>
      </c>
      <c r="O93" s="3">
        <f t="shared" si="61"/>
        <v>124</v>
      </c>
      <c r="P93" s="3">
        <f t="shared" si="62"/>
        <v>305</v>
      </c>
      <c r="Q93" s="3"/>
      <c r="R93">
        <f t="shared" si="49"/>
        <v>-118.375</v>
      </c>
      <c r="S93">
        <f t="shared" si="50"/>
        <v>-117.79166666666667</v>
      </c>
      <c r="T93">
        <f t="shared" si="51"/>
        <v>34.354166666666664</v>
      </c>
      <c r="U93">
        <f t="shared" si="52"/>
        <v>34.020833333333336</v>
      </c>
      <c r="V93">
        <f t="shared" si="53"/>
        <v>5.8913249850920391E-3</v>
      </c>
      <c r="W93">
        <f t="shared" si="54"/>
        <v>-6.8486814086945458E-3</v>
      </c>
      <c r="X93">
        <f t="shared" si="55"/>
        <v>-4.8124662503628013E-3</v>
      </c>
      <c r="Y93">
        <f t="shared" si="39"/>
        <v>1.0235818410300617E-2</v>
      </c>
      <c r="Z93">
        <f t="shared" si="56"/>
        <v>65.285737134961749</v>
      </c>
      <c r="AA93">
        <f t="shared" si="57"/>
        <v>1.0000043655505615</v>
      </c>
      <c r="AB93">
        <f t="shared" si="58"/>
        <v>0.99464882503973251</v>
      </c>
      <c r="AC93">
        <f t="shared" si="59"/>
        <v>55.527601587173727</v>
      </c>
      <c r="AD93">
        <f t="shared" si="60"/>
        <v>-55.199821557676806</v>
      </c>
      <c r="AE93">
        <f t="shared" si="46"/>
        <v>124.47239841282627</v>
      </c>
      <c r="AF93">
        <f t="shared" si="47"/>
        <v>304.80017844232322</v>
      </c>
      <c r="AG93">
        <f t="shared" si="48"/>
        <v>-180.32778002949695</v>
      </c>
    </row>
    <row r="94" spans="1:33">
      <c r="A94" s="1">
        <v>42232</v>
      </c>
      <c r="B94" s="2">
        <v>0.52986111111111112</v>
      </c>
      <c r="E94">
        <f t="shared" si="29"/>
        <v>0</v>
      </c>
      <c r="F94">
        <f t="shared" si="30"/>
        <v>0</v>
      </c>
      <c r="G94">
        <f t="shared" si="31"/>
        <v>0</v>
      </c>
      <c r="H94">
        <f t="shared" si="32"/>
        <v>0</v>
      </c>
      <c r="I94">
        <v>1</v>
      </c>
      <c r="J94">
        <v>0</v>
      </c>
      <c r="K94" s="6" t="s">
        <v>120</v>
      </c>
      <c r="L94" t="s">
        <v>45</v>
      </c>
      <c r="M94" t="s">
        <v>135</v>
      </c>
      <c r="N94" s="3">
        <f t="shared" si="38"/>
        <v>65</v>
      </c>
      <c r="O94" s="3">
        <f t="shared" si="61"/>
        <v>124</v>
      </c>
      <c r="P94" s="3">
        <f t="shared" si="62"/>
        <v>305</v>
      </c>
      <c r="Q94" s="3"/>
      <c r="R94">
        <f t="shared" si="49"/>
        <v>-118.375</v>
      </c>
      <c r="S94">
        <f t="shared" si="50"/>
        <v>-117.79166666666667</v>
      </c>
      <c r="T94">
        <f t="shared" si="51"/>
        <v>34.354166666666664</v>
      </c>
      <c r="U94">
        <f t="shared" si="52"/>
        <v>34.020833333333336</v>
      </c>
      <c r="V94">
        <f t="shared" si="53"/>
        <v>5.8913249850920391E-3</v>
      </c>
      <c r="W94">
        <f t="shared" si="54"/>
        <v>-6.8486814086945458E-3</v>
      </c>
      <c r="X94">
        <f t="shared" si="55"/>
        <v>-4.8124662503628013E-3</v>
      </c>
      <c r="Y94">
        <f t="shared" si="39"/>
        <v>1.0235818410300617E-2</v>
      </c>
      <c r="Z94">
        <f t="shared" si="56"/>
        <v>65.285737134961749</v>
      </c>
      <c r="AA94">
        <f t="shared" si="57"/>
        <v>1.0000043655505615</v>
      </c>
      <c r="AB94">
        <f t="shared" si="58"/>
        <v>0.99464882503973251</v>
      </c>
      <c r="AC94">
        <f t="shared" si="59"/>
        <v>55.527601587173727</v>
      </c>
      <c r="AD94">
        <f t="shared" si="60"/>
        <v>-55.199821557676806</v>
      </c>
      <c r="AE94">
        <f t="shared" si="46"/>
        <v>124.47239841282627</v>
      </c>
      <c r="AF94">
        <f t="shared" si="47"/>
        <v>304.80017844232322</v>
      </c>
      <c r="AG94">
        <f t="shared" si="48"/>
        <v>-180.32778002949695</v>
      </c>
    </row>
    <row r="95" spans="1:33">
      <c r="A95" s="1">
        <v>42232</v>
      </c>
      <c r="B95" s="2">
        <v>0.54999999999999993</v>
      </c>
      <c r="E95">
        <f t="shared" si="29"/>
        <v>0</v>
      </c>
      <c r="F95">
        <f t="shared" si="30"/>
        <v>0</v>
      </c>
      <c r="G95">
        <f t="shared" si="31"/>
        <v>0</v>
      </c>
      <c r="H95">
        <f t="shared" si="32"/>
        <v>0</v>
      </c>
      <c r="I95">
        <v>1</v>
      </c>
      <c r="J95">
        <v>0</v>
      </c>
      <c r="K95" s="6" t="s">
        <v>116</v>
      </c>
      <c r="L95" t="s">
        <v>45</v>
      </c>
      <c r="M95" t="s">
        <v>136</v>
      </c>
      <c r="N95" s="3">
        <f t="shared" si="38"/>
        <v>34</v>
      </c>
      <c r="O95" s="3">
        <f t="shared" si="61"/>
        <v>114</v>
      </c>
      <c r="P95" s="3">
        <f t="shared" si="62"/>
        <v>295</v>
      </c>
      <c r="Q95" s="3"/>
      <c r="R95">
        <f t="shared" si="49"/>
        <v>-118.375</v>
      </c>
      <c r="S95">
        <f t="shared" si="50"/>
        <v>-118.04166666666667</v>
      </c>
      <c r="T95">
        <f t="shared" si="51"/>
        <v>34.354166666666664</v>
      </c>
      <c r="U95">
        <f t="shared" si="52"/>
        <v>34.229166666666664</v>
      </c>
      <c r="V95">
        <f t="shared" si="53"/>
        <v>3.654669467863747E-3</v>
      </c>
      <c r="W95">
        <f t="shared" si="54"/>
        <v>-3.3551116212738874E-3</v>
      </c>
      <c r="X95">
        <f t="shared" si="55"/>
        <v>-1.8024453338306712E-3</v>
      </c>
      <c r="Y95">
        <f t="shared" si="39"/>
        <v>5.2784649370807169E-3</v>
      </c>
      <c r="Z95">
        <f t="shared" si="56"/>
        <v>33.666811603106503</v>
      </c>
      <c r="AA95">
        <f t="shared" si="57"/>
        <v>1.0000011609283097</v>
      </c>
      <c r="AB95">
        <f t="shared" si="58"/>
        <v>1.1021673320351182</v>
      </c>
      <c r="AC95">
        <f t="shared" si="59"/>
        <v>65.680853134552521</v>
      </c>
      <c r="AD95">
        <f t="shared" si="60"/>
        <v>-65.49305069730724</v>
      </c>
      <c r="AE95">
        <f t="shared" si="46"/>
        <v>114.31914686544748</v>
      </c>
      <c r="AF95">
        <f t="shared" si="47"/>
        <v>294.50694930269276</v>
      </c>
      <c r="AG95">
        <f t="shared" si="48"/>
        <v>-180.1878024372453</v>
      </c>
    </row>
    <row r="96" spans="1:33">
      <c r="A96" s="1">
        <v>42232</v>
      </c>
      <c r="B96" s="2">
        <v>0.55486111111111114</v>
      </c>
      <c r="E96">
        <f t="shared" si="29"/>
        <v>0</v>
      </c>
      <c r="F96">
        <f t="shared" si="30"/>
        <v>0</v>
      </c>
      <c r="G96">
        <f t="shared" si="31"/>
        <v>0</v>
      </c>
      <c r="H96">
        <f t="shared" si="32"/>
        <v>0</v>
      </c>
      <c r="I96">
        <v>1</v>
      </c>
      <c r="J96">
        <v>0</v>
      </c>
      <c r="K96" s="6" t="s">
        <v>25</v>
      </c>
      <c r="L96" t="s">
        <v>45</v>
      </c>
      <c r="M96" t="s">
        <v>26</v>
      </c>
      <c r="N96" s="3">
        <f t="shared" si="38"/>
        <v>61</v>
      </c>
      <c r="O96" s="3">
        <f t="shared" si="61"/>
        <v>173</v>
      </c>
      <c r="P96" s="3">
        <f t="shared" si="62"/>
        <v>353</v>
      </c>
      <c r="Q96" s="3"/>
      <c r="R96">
        <f t="shared" si="49"/>
        <v>-118.375</v>
      </c>
      <c r="S96">
        <f t="shared" si="50"/>
        <v>-118.29166666666667</v>
      </c>
      <c r="T96">
        <f t="shared" si="51"/>
        <v>34.354166666666664</v>
      </c>
      <c r="U96">
        <f t="shared" si="52"/>
        <v>33.8125</v>
      </c>
      <c r="V96">
        <f t="shared" si="53"/>
        <v>-1.4541085271390086E-3</v>
      </c>
      <c r="W96">
        <f t="shared" si="54"/>
        <v>-5.2349239993380037E-3</v>
      </c>
      <c r="X96">
        <f t="shared" si="55"/>
        <v>-7.8298843685552511E-3</v>
      </c>
      <c r="Y96">
        <f t="shared" si="39"/>
        <v>9.5302649549993748E-3</v>
      </c>
      <c r="Z96">
        <f t="shared" si="56"/>
        <v>60.785565568545884</v>
      </c>
      <c r="AA96">
        <f t="shared" si="57"/>
        <v>1.0000037844532574</v>
      </c>
      <c r="AB96">
        <f t="shared" si="58"/>
        <v>0.15261454432886165</v>
      </c>
      <c r="AC96">
        <f t="shared" si="59"/>
        <v>7.2848188679036792</v>
      </c>
      <c r="AD96">
        <f t="shared" si="60"/>
        <v>-7.2381184990351848</v>
      </c>
      <c r="AE96">
        <f t="shared" si="46"/>
        <v>172.71518113209632</v>
      </c>
      <c r="AF96">
        <f t="shared" si="47"/>
        <v>352.76188150096482</v>
      </c>
      <c r="AG96">
        <f t="shared" si="48"/>
        <v>-180.0467003688685</v>
      </c>
    </row>
    <row r="97" spans="1:33">
      <c r="A97" s="1">
        <v>42232</v>
      </c>
      <c r="B97" s="2">
        <v>0.56458333333333333</v>
      </c>
      <c r="E97">
        <f t="shared" si="29"/>
        <v>0</v>
      </c>
      <c r="F97">
        <f t="shared" si="30"/>
        <v>0</v>
      </c>
      <c r="G97">
        <f t="shared" si="31"/>
        <v>0</v>
      </c>
      <c r="H97">
        <f t="shared" si="32"/>
        <v>0</v>
      </c>
      <c r="I97">
        <v>1</v>
      </c>
      <c r="J97">
        <v>0</v>
      </c>
      <c r="K97" s="6" t="s">
        <v>103</v>
      </c>
      <c r="L97" t="s">
        <v>45</v>
      </c>
      <c r="M97" t="s">
        <v>137</v>
      </c>
      <c r="N97" s="3">
        <f t="shared" si="38"/>
        <v>117</v>
      </c>
      <c r="O97" s="3">
        <f t="shared" si="61"/>
        <v>113</v>
      </c>
      <c r="P97" s="3">
        <f t="shared" si="62"/>
        <v>294</v>
      </c>
      <c r="Q97" s="3"/>
      <c r="R97">
        <f t="shared" ref="R97:R128" si="63">IF(LEN(L97)=6,-180+(CODE(MID(L97,1,1))-CODE("A"))*20+VALUE(MID(L97,3,1))*2+(CODE(MID(L97,5,1))-CODE("a")+0.5)/12,0)</f>
        <v>-118.375</v>
      </c>
      <c r="S97">
        <f t="shared" ref="S97:S128" si="64">IF(LEN(M97)=6,-180+(CODE(MID(M97,1,1))-CODE("A"))*20+VALUE(MID(M97,3,1))*2+(CODE(MID(M97,5,1))-CODE("a")+0.5)/12,0)</f>
        <v>-117.20833333333333</v>
      </c>
      <c r="T97">
        <f t="shared" ref="T97:T128" si="65">IF(LEN(L97)=6,-90+(CODE(MID(L97,2,1))-CODE("A"))*10+VALUE(MID(L97,4,1))*1+(CODE(MID(L97,6,1))-CODE("a")+0.5)/24,0)</f>
        <v>34.354166666666664</v>
      </c>
      <c r="U97">
        <f t="shared" ref="U97:U128" si="66">IF(LEN(M97)=6,-90+(CODE(MID(M97,2,1))-CODE("A"))*10+VALUE(MID(M97,4,1))*1+(CODE(MID(M97,6,1))-CODE("a")+0.5)/24,0)</f>
        <v>33.9375</v>
      </c>
      <c r="V97">
        <f t="shared" ref="V97:V128" si="67">COS(S97*Radians)*COS(U97*Radians)-COS(R97*Radians)*COS(T97*Radians)</f>
        <v>1.3004605938774672E-2</v>
      </c>
      <c r="W97">
        <f t="shared" ref="W97:W128" si="68">SIN(S97*Radians)*COS(U97*Radians)-SIN(R97*Radians)*COS(T97*Radians)</f>
        <v>-1.1468029311436756E-2</v>
      </c>
      <c r="X97">
        <f t="shared" ref="X97:X128" si="69">SIN(U97*Radians)-SIN(T97*Radians)</f>
        <v>-6.0185480653178747E-3</v>
      </c>
      <c r="Y97">
        <f t="shared" si="39"/>
        <v>1.8353702425541487E-2</v>
      </c>
      <c r="Z97">
        <f t="shared" ref="Z97:Z128" si="70">2*ASIN(Y97/2)*Rearth</f>
        <v>117.06407165050216</v>
      </c>
      <c r="AA97">
        <f t="shared" ref="AA97:AA128" si="71">IFERROR(Z97/Rearth/Y97,0)</f>
        <v>1.0000140362982977</v>
      </c>
      <c r="AB97">
        <f t="shared" ref="AB97:AB128" si="72">SIN((S97-R97)*Radians)/SIN(Z97/Rearth)</f>
        <v>1.1094014965961712</v>
      </c>
      <c r="AC97">
        <f t="shared" ref="AC97:AC128" si="73">(ASIN(COS(U97*Radians)*AB97)/Radians)</f>
        <v>66.98634324835372</v>
      </c>
      <c r="AD97">
        <f t="shared" ref="AD97:AD128" si="74">(ASIN(COS(T97*Radians)*-AB97)/Radians)</f>
        <v>-66.33147200299338</v>
      </c>
      <c r="AE97">
        <f t="shared" si="46"/>
        <v>113.01365675164628</v>
      </c>
      <c r="AF97">
        <f t="shared" si="47"/>
        <v>293.66852799700661</v>
      </c>
      <c r="AG97">
        <f t="shared" si="48"/>
        <v>-180.65487124536031</v>
      </c>
    </row>
    <row r="98" spans="1:33">
      <c r="A98" s="1">
        <v>42232</v>
      </c>
      <c r="B98" s="2">
        <v>0.58333333333333337</v>
      </c>
      <c r="D98">
        <v>1</v>
      </c>
      <c r="E98">
        <f t="shared" si="29"/>
        <v>0</v>
      </c>
      <c r="F98">
        <f t="shared" si="30"/>
        <v>42232.583333333336</v>
      </c>
      <c r="G98">
        <f t="shared" si="31"/>
        <v>0</v>
      </c>
      <c r="H98">
        <f t="shared" si="32"/>
        <v>0</v>
      </c>
      <c r="I98" t="s">
        <v>138</v>
      </c>
      <c r="N98" s="3">
        <f t="shared" si="38"/>
        <v>0</v>
      </c>
      <c r="O98" s="3" t="str">
        <f t="shared" si="61"/>
        <v/>
      </c>
      <c r="P98" s="3" t="str">
        <f t="shared" si="62"/>
        <v/>
      </c>
      <c r="Q98" s="3"/>
      <c r="R98">
        <f t="shared" si="63"/>
        <v>0</v>
      </c>
      <c r="S98">
        <f t="shared" si="64"/>
        <v>0</v>
      </c>
      <c r="T98">
        <f t="shared" si="65"/>
        <v>0</v>
      </c>
      <c r="U98">
        <f t="shared" si="66"/>
        <v>0</v>
      </c>
      <c r="V98">
        <f t="shared" si="67"/>
        <v>0</v>
      </c>
      <c r="W98">
        <f t="shared" si="68"/>
        <v>0</v>
      </c>
      <c r="X98">
        <f t="shared" si="69"/>
        <v>0</v>
      </c>
      <c r="Y98">
        <f t="shared" si="39"/>
        <v>0</v>
      </c>
      <c r="Z98">
        <f t="shared" si="70"/>
        <v>0</v>
      </c>
      <c r="AA98">
        <f t="shared" si="71"/>
        <v>0</v>
      </c>
      <c r="AB98" t="e">
        <f t="shared" si="72"/>
        <v>#DIV/0!</v>
      </c>
      <c r="AC98" t="e">
        <f t="shared" si="73"/>
        <v>#DIV/0!</v>
      </c>
      <c r="AD98" t="e">
        <f t="shared" si="74"/>
        <v>#DIV/0!</v>
      </c>
      <c r="AE98" t="e">
        <f t="shared" si="46"/>
        <v>#DIV/0!</v>
      </c>
      <c r="AF98" t="e">
        <f t="shared" si="47"/>
        <v>#DIV/0!</v>
      </c>
      <c r="AG98" t="e">
        <f t="shared" si="48"/>
        <v>#DIV/0!</v>
      </c>
    </row>
    <row r="99" spans="1:33">
      <c r="A99" s="1">
        <v>42232</v>
      </c>
      <c r="B99" s="2">
        <v>0.67708333333333337</v>
      </c>
      <c r="C99">
        <v>1</v>
      </c>
      <c r="E99">
        <f t="shared" ref="E99:E128" si="75">IF(C99=1,A99+B99,)</f>
        <v>42232.677083333336</v>
      </c>
      <c r="F99">
        <f t="shared" ref="F99:F128" si="76">IF(D99=1,A99+B99,)</f>
        <v>0</v>
      </c>
      <c r="G99">
        <f t="shared" ref="G99:G128" si="77">IF(C99=2,A99+B99,)</f>
        <v>0</v>
      </c>
      <c r="H99">
        <f t="shared" ref="H99:H128" si="78">IF(D99=2,A99+B99,)</f>
        <v>0</v>
      </c>
      <c r="K99" s="4"/>
      <c r="N99" s="3">
        <f t="shared" si="38"/>
        <v>0</v>
      </c>
      <c r="O99" s="3" t="str">
        <f t="shared" si="61"/>
        <v/>
      </c>
      <c r="P99" s="3" t="str">
        <f t="shared" si="62"/>
        <v/>
      </c>
      <c r="Q99" s="3"/>
      <c r="R99">
        <f t="shared" si="63"/>
        <v>0</v>
      </c>
      <c r="S99">
        <f t="shared" si="64"/>
        <v>0</v>
      </c>
      <c r="T99">
        <f t="shared" si="65"/>
        <v>0</v>
      </c>
      <c r="U99">
        <f t="shared" si="66"/>
        <v>0</v>
      </c>
      <c r="V99">
        <f t="shared" si="67"/>
        <v>0</v>
      </c>
      <c r="W99">
        <f t="shared" si="68"/>
        <v>0</v>
      </c>
      <c r="X99">
        <f t="shared" si="69"/>
        <v>0</v>
      </c>
      <c r="Y99">
        <f t="shared" si="39"/>
        <v>0</v>
      </c>
      <c r="Z99">
        <f t="shared" si="70"/>
        <v>0</v>
      </c>
      <c r="AA99">
        <f t="shared" si="71"/>
        <v>0</v>
      </c>
      <c r="AB99" t="e">
        <f t="shared" si="72"/>
        <v>#DIV/0!</v>
      </c>
      <c r="AC99" t="e">
        <f t="shared" si="73"/>
        <v>#DIV/0!</v>
      </c>
      <c r="AD99" t="e">
        <f t="shared" si="74"/>
        <v>#DIV/0!</v>
      </c>
      <c r="AE99" t="e">
        <f t="shared" si="46"/>
        <v>#DIV/0!</v>
      </c>
      <c r="AF99" t="e">
        <f t="shared" si="47"/>
        <v>#DIV/0!</v>
      </c>
      <c r="AG99" t="e">
        <f t="shared" si="48"/>
        <v>#DIV/0!</v>
      </c>
    </row>
    <row r="100" spans="1:33">
      <c r="A100" s="1">
        <v>42232</v>
      </c>
      <c r="B100" s="2">
        <v>0.6875</v>
      </c>
      <c r="E100">
        <f t="shared" si="75"/>
        <v>0</v>
      </c>
      <c r="F100">
        <f t="shared" si="76"/>
        <v>0</v>
      </c>
      <c r="G100">
        <f t="shared" si="77"/>
        <v>0</v>
      </c>
      <c r="H100">
        <f t="shared" si="78"/>
        <v>0</v>
      </c>
      <c r="I100">
        <v>1</v>
      </c>
      <c r="J100">
        <v>0</v>
      </c>
      <c r="K100" t="s">
        <v>47</v>
      </c>
      <c r="L100" t="s">
        <v>41</v>
      </c>
      <c r="M100" t="s">
        <v>53</v>
      </c>
      <c r="N100" s="3">
        <f t="shared" si="38"/>
        <v>39</v>
      </c>
      <c r="O100" s="3">
        <f t="shared" si="61"/>
        <v>127</v>
      </c>
      <c r="P100" s="3">
        <f t="shared" si="62"/>
        <v>307</v>
      </c>
      <c r="Q100" s="3"/>
      <c r="R100">
        <f t="shared" si="63"/>
        <v>-118.125</v>
      </c>
      <c r="S100">
        <f t="shared" si="64"/>
        <v>-117.79166666666667</v>
      </c>
      <c r="T100">
        <f t="shared" si="65"/>
        <v>33.8125</v>
      </c>
      <c r="U100">
        <f t="shared" si="66"/>
        <v>33.604166666666664</v>
      </c>
      <c r="V100">
        <f t="shared" si="67"/>
        <v>3.328738052743252E-3</v>
      </c>
      <c r="W100">
        <f t="shared" si="68"/>
        <v>-4.0513496524566817E-3</v>
      </c>
      <c r="X100">
        <f t="shared" si="69"/>
        <v>-3.0247754258813098E-3</v>
      </c>
      <c r="Y100">
        <f t="shared" si="39"/>
        <v>6.053362487680485E-3</v>
      </c>
      <c r="Z100">
        <f t="shared" si="70"/>
        <v>38.609234205814559</v>
      </c>
      <c r="AA100">
        <f t="shared" si="71"/>
        <v>1.0000015268061859</v>
      </c>
      <c r="AB100">
        <f t="shared" si="72"/>
        <v>0.9610787416996216</v>
      </c>
      <c r="AC100">
        <f t="shared" si="73"/>
        <v>53.174454840000607</v>
      </c>
      <c r="AD100">
        <f t="shared" si="74"/>
        <v>-52.989465698407969</v>
      </c>
      <c r="AE100">
        <f t="shared" si="46"/>
        <v>126.82554515999939</v>
      </c>
      <c r="AF100">
        <f t="shared" si="47"/>
        <v>307.01053430159203</v>
      </c>
      <c r="AG100">
        <f t="shared" si="48"/>
        <v>-180.18498914159264</v>
      </c>
    </row>
    <row r="101" spans="1:33">
      <c r="A101" s="1">
        <v>42232</v>
      </c>
      <c r="B101" s="2">
        <v>0.68888888888888899</v>
      </c>
      <c r="E101">
        <f t="shared" si="75"/>
        <v>0</v>
      </c>
      <c r="F101">
        <f t="shared" si="76"/>
        <v>0</v>
      </c>
      <c r="G101">
        <f t="shared" si="77"/>
        <v>0</v>
      </c>
      <c r="H101">
        <f t="shared" si="78"/>
        <v>0</v>
      </c>
      <c r="I101">
        <v>1</v>
      </c>
      <c r="J101">
        <v>0</v>
      </c>
      <c r="K101" t="s">
        <v>120</v>
      </c>
      <c r="L101" t="s">
        <v>41</v>
      </c>
      <c r="M101" t="s">
        <v>53</v>
      </c>
      <c r="N101" s="3">
        <f t="shared" si="38"/>
        <v>39</v>
      </c>
      <c r="O101" s="3">
        <f t="shared" si="61"/>
        <v>127</v>
      </c>
      <c r="P101" s="3">
        <f t="shared" si="62"/>
        <v>307</v>
      </c>
      <c r="Q101" s="3"/>
      <c r="R101">
        <f t="shared" si="63"/>
        <v>-118.125</v>
      </c>
      <c r="S101">
        <f t="shared" si="64"/>
        <v>-117.79166666666667</v>
      </c>
      <c r="T101">
        <f t="shared" si="65"/>
        <v>33.8125</v>
      </c>
      <c r="U101">
        <f t="shared" si="66"/>
        <v>33.604166666666664</v>
      </c>
      <c r="V101">
        <f t="shared" si="67"/>
        <v>3.328738052743252E-3</v>
      </c>
      <c r="W101">
        <f t="shared" si="68"/>
        <v>-4.0513496524566817E-3</v>
      </c>
      <c r="X101">
        <f t="shared" si="69"/>
        <v>-3.0247754258813098E-3</v>
      </c>
      <c r="Y101">
        <f t="shared" si="39"/>
        <v>6.053362487680485E-3</v>
      </c>
      <c r="Z101">
        <f t="shared" si="70"/>
        <v>38.609234205814559</v>
      </c>
      <c r="AA101">
        <f t="shared" si="71"/>
        <v>1.0000015268061859</v>
      </c>
      <c r="AB101">
        <f t="shared" si="72"/>
        <v>0.9610787416996216</v>
      </c>
      <c r="AC101">
        <f t="shared" si="73"/>
        <v>53.174454840000607</v>
      </c>
      <c r="AD101">
        <f t="shared" si="74"/>
        <v>-52.989465698407969</v>
      </c>
      <c r="AE101">
        <f t="shared" si="46"/>
        <v>126.82554515999939</v>
      </c>
      <c r="AF101">
        <f t="shared" si="47"/>
        <v>307.01053430159203</v>
      </c>
      <c r="AG101">
        <f t="shared" si="48"/>
        <v>-180.18498914159264</v>
      </c>
    </row>
    <row r="102" spans="1:33">
      <c r="A102" s="1">
        <v>42232</v>
      </c>
      <c r="B102" s="2">
        <v>0.69236111111111109</v>
      </c>
      <c r="E102">
        <f t="shared" si="75"/>
        <v>0</v>
      </c>
      <c r="F102">
        <f t="shared" si="76"/>
        <v>0</v>
      </c>
      <c r="G102">
        <f t="shared" si="77"/>
        <v>0</v>
      </c>
      <c r="H102">
        <f t="shared" si="78"/>
        <v>0</v>
      </c>
      <c r="I102">
        <v>1</v>
      </c>
      <c r="J102">
        <v>0</v>
      </c>
      <c r="K102" s="6" t="s">
        <v>30</v>
      </c>
      <c r="L102" t="s">
        <v>41</v>
      </c>
      <c r="M102" t="s">
        <v>139</v>
      </c>
      <c r="N102" s="3">
        <f t="shared" si="38"/>
        <v>115</v>
      </c>
      <c r="O102" s="3">
        <f t="shared" si="61"/>
        <v>32</v>
      </c>
      <c r="P102" s="3">
        <f t="shared" si="62"/>
        <v>212</v>
      </c>
      <c r="Q102" s="3"/>
      <c r="R102">
        <f t="shared" si="63"/>
        <v>-118.125</v>
      </c>
      <c r="S102">
        <f t="shared" si="64"/>
        <v>-117.45833333333333</v>
      </c>
      <c r="T102">
        <f t="shared" si="65"/>
        <v>33.8125</v>
      </c>
      <c r="U102">
        <f t="shared" si="66"/>
        <v>34.6875</v>
      </c>
      <c r="V102">
        <f t="shared" si="67"/>
        <v>1.2515443519655445E-2</v>
      </c>
      <c r="W102">
        <f t="shared" si="68"/>
        <v>3.1190849869840997E-3</v>
      </c>
      <c r="X102">
        <f t="shared" si="69"/>
        <v>1.2623250931113605E-2</v>
      </c>
      <c r="Y102">
        <f t="shared" si="39"/>
        <v>1.8047478541878798E-2</v>
      </c>
      <c r="Z102">
        <f t="shared" si="70"/>
        <v>115.11085288597569</v>
      </c>
      <c r="AA102">
        <f t="shared" si="71"/>
        <v>1.0000135718090497</v>
      </c>
      <c r="AB102">
        <f t="shared" si="72"/>
        <v>0.64472937428832344</v>
      </c>
      <c r="AC102">
        <f t="shared" si="73"/>
        <v>32.014946602709493</v>
      </c>
      <c r="AD102">
        <f t="shared" si="74"/>
        <v>-32.39016371863493</v>
      </c>
      <c r="AE102">
        <f t="shared" si="46"/>
        <v>32.014946602709493</v>
      </c>
      <c r="AF102">
        <f t="shared" si="47"/>
        <v>212.39016371863494</v>
      </c>
      <c r="AG102">
        <f t="shared" si="48"/>
        <v>-180.37521711592544</v>
      </c>
    </row>
    <row r="103" spans="1:33">
      <c r="A103" s="1">
        <v>42232</v>
      </c>
      <c r="B103" s="2">
        <v>0.6958333333333333</v>
      </c>
      <c r="E103">
        <f t="shared" si="75"/>
        <v>0</v>
      </c>
      <c r="F103">
        <f t="shared" si="76"/>
        <v>0</v>
      </c>
      <c r="G103">
        <f t="shared" si="77"/>
        <v>0</v>
      </c>
      <c r="H103">
        <f t="shared" si="78"/>
        <v>0</v>
      </c>
      <c r="I103">
        <v>1</v>
      </c>
      <c r="J103">
        <v>0</v>
      </c>
      <c r="K103" s="6" t="s">
        <v>33</v>
      </c>
      <c r="L103" t="s">
        <v>41</v>
      </c>
      <c r="M103" t="s">
        <v>32</v>
      </c>
      <c r="N103" s="3">
        <f t="shared" ref="N103:N128" si="79">INT(Z103+0.5)</f>
        <v>131</v>
      </c>
      <c r="O103" s="3">
        <f t="shared" si="61"/>
        <v>325</v>
      </c>
      <c r="P103" s="3">
        <f t="shared" si="62"/>
        <v>144</v>
      </c>
      <c r="Q103" s="3"/>
      <c r="R103">
        <f t="shared" si="63"/>
        <v>-118.125</v>
      </c>
      <c r="S103">
        <f t="shared" si="64"/>
        <v>-118.95833333333333</v>
      </c>
      <c r="T103">
        <f t="shared" si="65"/>
        <v>33.8125</v>
      </c>
      <c r="U103">
        <f t="shared" si="66"/>
        <v>34.770833333333336</v>
      </c>
      <c r="V103">
        <f t="shared" si="67"/>
        <v>-6.0531118918661364E-3</v>
      </c>
      <c r="W103">
        <f t="shared" si="68"/>
        <v>1.4019116494164652E-2</v>
      </c>
      <c r="X103">
        <f t="shared" si="69"/>
        <v>1.3818589219026456E-2</v>
      </c>
      <c r="Y103">
        <f t="shared" ref="Y103:Y128" si="80">SQRT(V103*V103+W103*W103+X103*X103)</f>
        <v>2.0594397268592367E-2</v>
      </c>
      <c r="Z103">
        <f t="shared" si="70"/>
        <v>131.35620861473055</v>
      </c>
      <c r="AA103">
        <f t="shared" si="71"/>
        <v>1.0000176728932193</v>
      </c>
      <c r="AB103">
        <f t="shared" si="72"/>
        <v>-0.70624396454393479</v>
      </c>
      <c r="AC103">
        <f t="shared" si="73"/>
        <v>-35.460163504255647</v>
      </c>
      <c r="AD103">
        <f t="shared" si="74"/>
        <v>35.929690482739723</v>
      </c>
      <c r="AE103">
        <f t="shared" si="46"/>
        <v>324.53983649574434</v>
      </c>
      <c r="AF103">
        <f t="shared" si="47"/>
        <v>144.07030951726028</v>
      </c>
      <c r="AG103">
        <f t="shared" si="48"/>
        <v>180.46952697848405</v>
      </c>
    </row>
    <row r="104" spans="1:33">
      <c r="A104" s="1">
        <v>42232</v>
      </c>
      <c r="B104" s="2">
        <v>0.69652777777777775</v>
      </c>
      <c r="E104">
        <f t="shared" si="75"/>
        <v>0</v>
      </c>
      <c r="F104">
        <f t="shared" si="76"/>
        <v>0</v>
      </c>
      <c r="G104">
        <f t="shared" si="77"/>
        <v>0</v>
      </c>
      <c r="H104">
        <f t="shared" si="78"/>
        <v>0</v>
      </c>
      <c r="I104">
        <v>1</v>
      </c>
      <c r="J104">
        <v>0</v>
      </c>
      <c r="K104" s="6" t="s">
        <v>34</v>
      </c>
      <c r="L104" t="s">
        <v>41</v>
      </c>
      <c r="M104" t="s">
        <v>32</v>
      </c>
      <c r="N104" s="3">
        <f t="shared" si="79"/>
        <v>131</v>
      </c>
      <c r="O104" s="3">
        <f t="shared" si="61"/>
        <v>325</v>
      </c>
      <c r="P104" s="3">
        <f t="shared" si="62"/>
        <v>144</v>
      </c>
      <c r="Q104" s="3"/>
      <c r="R104">
        <f t="shared" si="63"/>
        <v>-118.125</v>
      </c>
      <c r="S104">
        <f t="shared" si="64"/>
        <v>-118.95833333333333</v>
      </c>
      <c r="T104">
        <f t="shared" si="65"/>
        <v>33.8125</v>
      </c>
      <c r="U104">
        <f t="shared" si="66"/>
        <v>34.770833333333336</v>
      </c>
      <c r="V104">
        <f t="shared" si="67"/>
        <v>-6.0531118918661364E-3</v>
      </c>
      <c r="W104">
        <f t="shared" si="68"/>
        <v>1.4019116494164652E-2</v>
      </c>
      <c r="X104">
        <f t="shared" si="69"/>
        <v>1.3818589219026456E-2</v>
      </c>
      <c r="Y104">
        <f t="shared" si="80"/>
        <v>2.0594397268592367E-2</v>
      </c>
      <c r="Z104">
        <f t="shared" si="70"/>
        <v>131.35620861473055</v>
      </c>
      <c r="AA104">
        <f t="shared" si="71"/>
        <v>1.0000176728932193</v>
      </c>
      <c r="AB104">
        <f t="shared" si="72"/>
        <v>-0.70624396454393479</v>
      </c>
      <c r="AC104">
        <f t="shared" si="73"/>
        <v>-35.460163504255647</v>
      </c>
      <c r="AD104">
        <f t="shared" si="74"/>
        <v>35.929690482739723</v>
      </c>
      <c r="AE104">
        <f t="shared" si="46"/>
        <v>324.53983649574434</v>
      </c>
      <c r="AF104">
        <f t="shared" si="47"/>
        <v>144.07030951726028</v>
      </c>
      <c r="AG104">
        <f t="shared" si="48"/>
        <v>180.46952697848405</v>
      </c>
    </row>
    <row r="105" spans="1:33">
      <c r="A105" s="1">
        <v>42232</v>
      </c>
      <c r="B105" s="2">
        <v>0.69861111111111107</v>
      </c>
      <c r="E105">
        <f t="shared" si="75"/>
        <v>0</v>
      </c>
      <c r="F105">
        <f t="shared" si="76"/>
        <v>0</v>
      </c>
      <c r="G105">
        <f t="shared" si="77"/>
        <v>0</v>
      </c>
      <c r="H105">
        <f t="shared" si="78"/>
        <v>0</v>
      </c>
      <c r="I105">
        <v>1</v>
      </c>
      <c r="J105">
        <v>0</v>
      </c>
      <c r="K105" s="6" t="s">
        <v>42</v>
      </c>
      <c r="L105" t="s">
        <v>41</v>
      </c>
      <c r="M105" t="s">
        <v>43</v>
      </c>
      <c r="N105" s="3">
        <f t="shared" si="79"/>
        <v>14</v>
      </c>
      <c r="O105" s="3">
        <f t="shared" si="61"/>
        <v>0</v>
      </c>
      <c r="P105" s="3">
        <f t="shared" si="62"/>
        <v>180</v>
      </c>
      <c r="Q105" s="3"/>
      <c r="R105">
        <f t="shared" si="63"/>
        <v>-118.125</v>
      </c>
      <c r="S105">
        <f t="shared" si="64"/>
        <v>-118.125</v>
      </c>
      <c r="T105">
        <f t="shared" si="65"/>
        <v>33.8125</v>
      </c>
      <c r="U105">
        <f t="shared" si="66"/>
        <v>33.9375</v>
      </c>
      <c r="V105">
        <f t="shared" si="67"/>
        <v>5.7322814144755707E-4</v>
      </c>
      <c r="W105">
        <f t="shared" si="68"/>
        <v>1.0724344225828686E-3</v>
      </c>
      <c r="X105">
        <f t="shared" si="69"/>
        <v>1.8113363032373764E-3</v>
      </c>
      <c r="Y105">
        <f t="shared" si="80"/>
        <v>2.1816611323286932E-3</v>
      </c>
      <c r="Z105">
        <f t="shared" si="70"/>
        <v>13.914936349158522</v>
      </c>
      <c r="AA105">
        <f t="shared" si="71"/>
        <v>1.0000001983186602</v>
      </c>
      <c r="AB105">
        <f t="shared" si="72"/>
        <v>0</v>
      </c>
      <c r="AC105">
        <f t="shared" si="73"/>
        <v>0</v>
      </c>
      <c r="AD105">
        <f t="shared" si="74"/>
        <v>0</v>
      </c>
      <c r="AE105">
        <f t="shared" si="46"/>
        <v>0</v>
      </c>
      <c r="AF105">
        <f t="shared" si="47"/>
        <v>180</v>
      </c>
      <c r="AG105">
        <f t="shared" si="48"/>
        <v>-180</v>
      </c>
    </row>
    <row r="106" spans="1:33">
      <c r="A106" s="1">
        <v>42232</v>
      </c>
      <c r="B106" s="2">
        <v>0.70138888888888884</v>
      </c>
      <c r="E106">
        <f t="shared" si="75"/>
        <v>0</v>
      </c>
      <c r="F106">
        <f t="shared" si="76"/>
        <v>0</v>
      </c>
      <c r="G106">
        <f t="shared" si="77"/>
        <v>0</v>
      </c>
      <c r="H106">
        <f t="shared" si="78"/>
        <v>0</v>
      </c>
      <c r="I106">
        <v>1</v>
      </c>
      <c r="J106">
        <v>0</v>
      </c>
      <c r="K106" s="6" t="s">
        <v>117</v>
      </c>
      <c r="L106" t="s">
        <v>41</v>
      </c>
      <c r="M106" t="s">
        <v>118</v>
      </c>
      <c r="N106" s="3">
        <f t="shared" si="79"/>
        <v>24</v>
      </c>
      <c r="O106" s="3">
        <f t="shared" si="61"/>
        <v>281</v>
      </c>
      <c r="P106" s="3">
        <f t="shared" si="62"/>
        <v>101</v>
      </c>
      <c r="Q106" s="3"/>
      <c r="R106">
        <f t="shared" si="63"/>
        <v>-118.125</v>
      </c>
      <c r="S106">
        <f t="shared" si="64"/>
        <v>-118.375</v>
      </c>
      <c r="T106">
        <f t="shared" si="65"/>
        <v>33.8125</v>
      </c>
      <c r="U106">
        <f t="shared" si="66"/>
        <v>33.854166666666664</v>
      </c>
      <c r="V106">
        <f t="shared" si="67"/>
        <v>-3.0010865722929214E-3</v>
      </c>
      <c r="W106">
        <f t="shared" si="68"/>
        <v>2.0721904974466687E-3</v>
      </c>
      <c r="X106">
        <f t="shared" si="69"/>
        <v>6.0407348626467794E-4</v>
      </c>
      <c r="Y106">
        <f t="shared" si="80"/>
        <v>3.6966740252439233E-3</v>
      </c>
      <c r="Z106">
        <f t="shared" si="70"/>
        <v>23.577906802422714</v>
      </c>
      <c r="AA106">
        <f t="shared" si="71"/>
        <v>1.000000569392494</v>
      </c>
      <c r="AB106">
        <f t="shared" si="72"/>
        <v>-1.1803358122097245</v>
      </c>
      <c r="AC106">
        <f t="shared" si="73"/>
        <v>-78.585040563625256</v>
      </c>
      <c r="AD106">
        <f t="shared" si="74"/>
        <v>78.724235467330146</v>
      </c>
      <c r="AE106">
        <f t="shared" si="46"/>
        <v>281.41495943637472</v>
      </c>
      <c r="AF106">
        <f t="shared" si="47"/>
        <v>101.27576453266985</v>
      </c>
      <c r="AG106">
        <f t="shared" si="48"/>
        <v>180.13919490370486</v>
      </c>
    </row>
    <row r="107" spans="1:33">
      <c r="A107" s="1">
        <v>42232</v>
      </c>
      <c r="B107" s="2">
        <v>0.72152777777777777</v>
      </c>
      <c r="E107">
        <f t="shared" si="75"/>
        <v>0</v>
      </c>
      <c r="F107">
        <f t="shared" si="76"/>
        <v>0</v>
      </c>
      <c r="G107">
        <f t="shared" si="77"/>
        <v>0</v>
      </c>
      <c r="H107">
        <f t="shared" si="78"/>
        <v>0</v>
      </c>
      <c r="I107">
        <v>1</v>
      </c>
      <c r="J107">
        <v>1</v>
      </c>
      <c r="K107" s="6" t="s">
        <v>44</v>
      </c>
      <c r="L107" t="s">
        <v>41</v>
      </c>
      <c r="M107" t="s">
        <v>13</v>
      </c>
      <c r="N107" s="3">
        <f t="shared" si="79"/>
        <v>137</v>
      </c>
      <c r="O107" s="3">
        <f t="shared" si="61"/>
        <v>141</v>
      </c>
      <c r="P107" s="3">
        <f t="shared" si="62"/>
        <v>322</v>
      </c>
      <c r="Q107" s="3"/>
      <c r="R107">
        <f t="shared" si="63"/>
        <v>-118.125</v>
      </c>
      <c r="S107">
        <f t="shared" si="64"/>
        <v>-117.20833333333333</v>
      </c>
      <c r="T107">
        <f t="shared" si="65"/>
        <v>33.8125</v>
      </c>
      <c r="U107">
        <f t="shared" si="66"/>
        <v>32.854166666666664</v>
      </c>
      <c r="V107">
        <f t="shared" si="67"/>
        <v>7.5704915401905715E-3</v>
      </c>
      <c r="W107">
        <f t="shared" si="68"/>
        <v>-1.4346196102739794E-2</v>
      </c>
      <c r="X107">
        <f t="shared" si="69"/>
        <v>-1.3974266391818646E-2</v>
      </c>
      <c r="Y107">
        <f t="shared" si="80"/>
        <v>2.1410413493622108E-2</v>
      </c>
      <c r="Z107">
        <f t="shared" si="70"/>
        <v>136.56115892484135</v>
      </c>
      <c r="AA107">
        <f t="shared" si="71"/>
        <v>1.0000191012269946</v>
      </c>
      <c r="AB107">
        <f t="shared" si="72"/>
        <v>0.74725720528196327</v>
      </c>
      <c r="AC107">
        <f t="shared" si="73"/>
        <v>38.883321031980486</v>
      </c>
      <c r="AD107">
        <f t="shared" si="74"/>
        <v>-38.379579353006349</v>
      </c>
      <c r="AE107">
        <f t="shared" si="46"/>
        <v>141.11667896801953</v>
      </c>
      <c r="AF107">
        <f t="shared" si="47"/>
        <v>321.62042064699364</v>
      </c>
      <c r="AG107">
        <f t="shared" si="48"/>
        <v>-180.50374167897411</v>
      </c>
    </row>
    <row r="108" spans="1:33">
      <c r="A108" s="1">
        <v>42232</v>
      </c>
      <c r="B108" s="2">
        <v>0.72291666666666676</v>
      </c>
      <c r="E108">
        <f t="shared" si="75"/>
        <v>0</v>
      </c>
      <c r="F108">
        <f t="shared" si="76"/>
        <v>0</v>
      </c>
      <c r="G108">
        <f t="shared" si="77"/>
        <v>0</v>
      </c>
      <c r="H108">
        <f t="shared" si="78"/>
        <v>0</v>
      </c>
      <c r="I108">
        <v>1</v>
      </c>
      <c r="J108">
        <v>0</v>
      </c>
      <c r="K108" s="6" t="s">
        <v>29</v>
      </c>
      <c r="L108" t="s">
        <v>41</v>
      </c>
      <c r="M108" t="s">
        <v>13</v>
      </c>
      <c r="N108" s="3">
        <f t="shared" si="79"/>
        <v>137</v>
      </c>
      <c r="O108" s="3">
        <f t="shared" si="61"/>
        <v>141</v>
      </c>
      <c r="P108" s="3">
        <f t="shared" si="62"/>
        <v>322</v>
      </c>
      <c r="Q108" s="3"/>
      <c r="R108">
        <f t="shared" si="63"/>
        <v>-118.125</v>
      </c>
      <c r="S108">
        <f t="shared" si="64"/>
        <v>-117.20833333333333</v>
      </c>
      <c r="T108">
        <f t="shared" si="65"/>
        <v>33.8125</v>
      </c>
      <c r="U108">
        <f t="shared" si="66"/>
        <v>32.854166666666664</v>
      </c>
      <c r="V108">
        <f t="shared" si="67"/>
        <v>7.5704915401905715E-3</v>
      </c>
      <c r="W108">
        <f t="shared" si="68"/>
        <v>-1.4346196102739794E-2</v>
      </c>
      <c r="X108">
        <f t="shared" si="69"/>
        <v>-1.3974266391818646E-2</v>
      </c>
      <c r="Y108">
        <f t="shared" si="80"/>
        <v>2.1410413493622108E-2</v>
      </c>
      <c r="Z108">
        <f t="shared" si="70"/>
        <v>136.56115892484135</v>
      </c>
      <c r="AA108">
        <f t="shared" si="71"/>
        <v>1.0000191012269946</v>
      </c>
      <c r="AB108">
        <f t="shared" si="72"/>
        <v>0.74725720528196327</v>
      </c>
      <c r="AC108">
        <f t="shared" si="73"/>
        <v>38.883321031980486</v>
      </c>
      <c r="AD108">
        <f t="shared" si="74"/>
        <v>-38.379579353006349</v>
      </c>
      <c r="AE108">
        <f t="shared" si="46"/>
        <v>141.11667896801953</v>
      </c>
      <c r="AF108">
        <f t="shared" si="47"/>
        <v>321.62042064699364</v>
      </c>
      <c r="AG108">
        <f t="shared" si="48"/>
        <v>-180.50374167897411</v>
      </c>
    </row>
    <row r="109" spans="1:33">
      <c r="A109" s="1">
        <v>42232</v>
      </c>
      <c r="B109" s="2">
        <v>0.72499999999999998</v>
      </c>
      <c r="E109">
        <f t="shared" si="75"/>
        <v>0</v>
      </c>
      <c r="F109">
        <f t="shared" si="76"/>
        <v>0</v>
      </c>
      <c r="G109">
        <f t="shared" si="77"/>
        <v>0</v>
      </c>
      <c r="H109">
        <f t="shared" si="78"/>
        <v>0</v>
      </c>
      <c r="I109">
        <v>1</v>
      </c>
      <c r="J109">
        <v>1</v>
      </c>
      <c r="K109" s="6" t="s">
        <v>140</v>
      </c>
      <c r="L109" t="s">
        <v>41</v>
      </c>
      <c r="M109" t="s">
        <v>13</v>
      </c>
      <c r="N109" s="3">
        <f t="shared" si="79"/>
        <v>137</v>
      </c>
      <c r="O109" s="3">
        <f t="shared" si="61"/>
        <v>141</v>
      </c>
      <c r="P109" s="3">
        <f t="shared" si="62"/>
        <v>322</v>
      </c>
      <c r="Q109" s="3"/>
      <c r="R109">
        <f t="shared" si="63"/>
        <v>-118.125</v>
      </c>
      <c r="S109">
        <f t="shared" si="64"/>
        <v>-117.20833333333333</v>
      </c>
      <c r="T109">
        <f t="shared" si="65"/>
        <v>33.8125</v>
      </c>
      <c r="U109">
        <f t="shared" si="66"/>
        <v>32.854166666666664</v>
      </c>
      <c r="V109">
        <f t="shared" si="67"/>
        <v>7.5704915401905715E-3</v>
      </c>
      <c r="W109">
        <f t="shared" si="68"/>
        <v>-1.4346196102739794E-2</v>
      </c>
      <c r="X109">
        <f t="shared" si="69"/>
        <v>-1.3974266391818646E-2</v>
      </c>
      <c r="Y109">
        <f t="shared" si="80"/>
        <v>2.1410413493622108E-2</v>
      </c>
      <c r="Z109">
        <f t="shared" si="70"/>
        <v>136.56115892484135</v>
      </c>
      <c r="AA109">
        <f t="shared" si="71"/>
        <v>1.0000191012269946</v>
      </c>
      <c r="AB109">
        <f t="shared" si="72"/>
        <v>0.74725720528196327</v>
      </c>
      <c r="AC109">
        <f t="shared" si="73"/>
        <v>38.883321031980486</v>
      </c>
      <c r="AD109">
        <f t="shared" si="74"/>
        <v>-38.379579353006349</v>
      </c>
      <c r="AE109">
        <f t="shared" si="46"/>
        <v>141.11667896801953</v>
      </c>
      <c r="AF109">
        <f t="shared" si="47"/>
        <v>321.62042064699364</v>
      </c>
      <c r="AG109">
        <f t="shared" si="48"/>
        <v>-180.50374167897411</v>
      </c>
    </row>
    <row r="110" spans="1:33">
      <c r="A110" s="1">
        <v>42232</v>
      </c>
      <c r="B110" s="2">
        <v>0.7284722222222223</v>
      </c>
      <c r="E110">
        <f t="shared" si="75"/>
        <v>0</v>
      </c>
      <c r="F110">
        <f t="shared" si="76"/>
        <v>0</v>
      </c>
      <c r="G110">
        <f t="shared" si="77"/>
        <v>0</v>
      </c>
      <c r="H110">
        <f t="shared" si="78"/>
        <v>0</v>
      </c>
      <c r="I110">
        <v>1</v>
      </c>
      <c r="J110">
        <v>0</v>
      </c>
      <c r="K110" s="6" t="s">
        <v>102</v>
      </c>
      <c r="L110" t="s">
        <v>41</v>
      </c>
      <c r="M110" t="s">
        <v>13</v>
      </c>
      <c r="N110" s="3">
        <f t="shared" si="79"/>
        <v>137</v>
      </c>
      <c r="O110" s="3">
        <f t="shared" si="61"/>
        <v>141</v>
      </c>
      <c r="P110" s="3">
        <f t="shared" si="62"/>
        <v>322</v>
      </c>
      <c r="Q110" s="3"/>
      <c r="R110">
        <f t="shared" si="63"/>
        <v>-118.125</v>
      </c>
      <c r="S110">
        <f t="shared" si="64"/>
        <v>-117.20833333333333</v>
      </c>
      <c r="T110">
        <f t="shared" si="65"/>
        <v>33.8125</v>
      </c>
      <c r="U110">
        <f t="shared" si="66"/>
        <v>32.854166666666664</v>
      </c>
      <c r="V110">
        <f t="shared" si="67"/>
        <v>7.5704915401905715E-3</v>
      </c>
      <c r="W110">
        <f t="shared" si="68"/>
        <v>-1.4346196102739794E-2</v>
      </c>
      <c r="X110">
        <f t="shared" si="69"/>
        <v>-1.3974266391818646E-2</v>
      </c>
      <c r="Y110">
        <f t="shared" si="80"/>
        <v>2.1410413493622108E-2</v>
      </c>
      <c r="Z110">
        <f t="shared" si="70"/>
        <v>136.56115892484135</v>
      </c>
      <c r="AA110">
        <f t="shared" si="71"/>
        <v>1.0000191012269946</v>
      </c>
      <c r="AB110">
        <f t="shared" si="72"/>
        <v>0.74725720528196327</v>
      </c>
      <c r="AC110">
        <f t="shared" si="73"/>
        <v>38.883321031980486</v>
      </c>
      <c r="AD110">
        <f t="shared" si="74"/>
        <v>-38.379579353006349</v>
      </c>
      <c r="AE110">
        <f t="shared" si="46"/>
        <v>141.11667896801953</v>
      </c>
      <c r="AF110">
        <f t="shared" si="47"/>
        <v>321.62042064699364</v>
      </c>
      <c r="AG110">
        <f t="shared" si="48"/>
        <v>-180.50374167897411</v>
      </c>
    </row>
    <row r="111" spans="1:33">
      <c r="A111" s="1">
        <v>42232</v>
      </c>
      <c r="B111" s="2">
        <v>0.75486111111111109</v>
      </c>
      <c r="E111">
        <f t="shared" si="75"/>
        <v>0</v>
      </c>
      <c r="F111">
        <f t="shared" si="76"/>
        <v>0</v>
      </c>
      <c r="G111">
        <f t="shared" si="77"/>
        <v>0</v>
      </c>
      <c r="H111">
        <f t="shared" si="78"/>
        <v>0</v>
      </c>
      <c r="I111">
        <v>1</v>
      </c>
      <c r="J111">
        <v>0</v>
      </c>
      <c r="K111" s="6" t="s">
        <v>103</v>
      </c>
      <c r="L111" t="s">
        <v>41</v>
      </c>
      <c r="M111" t="s">
        <v>137</v>
      </c>
      <c r="N111" s="3">
        <f t="shared" si="79"/>
        <v>86</v>
      </c>
      <c r="O111" s="3">
        <f t="shared" si="61"/>
        <v>80</v>
      </c>
      <c r="P111" s="3">
        <f t="shared" si="62"/>
        <v>261</v>
      </c>
      <c r="Q111" s="3"/>
      <c r="R111">
        <f t="shared" si="63"/>
        <v>-118.125</v>
      </c>
      <c r="S111">
        <f t="shared" si="64"/>
        <v>-117.20833333333333</v>
      </c>
      <c r="T111">
        <f t="shared" si="65"/>
        <v>33.8125</v>
      </c>
      <c r="U111">
        <f t="shared" si="66"/>
        <v>33.9375</v>
      </c>
      <c r="V111">
        <f t="shared" si="67"/>
        <v>1.2328874246105126E-2</v>
      </c>
      <c r="W111">
        <f t="shared" si="68"/>
        <v>-5.0906961410226437E-3</v>
      </c>
      <c r="X111">
        <f t="shared" si="69"/>
        <v>1.8113363032373764E-3</v>
      </c>
      <c r="Y111">
        <f t="shared" si="80"/>
        <v>1.3460953405309846E-2</v>
      </c>
      <c r="Z111">
        <f t="shared" si="70"/>
        <v>85.85645318444567</v>
      </c>
      <c r="AA111">
        <f t="shared" si="71"/>
        <v>1.0000075500400138</v>
      </c>
      <c r="AB111">
        <f t="shared" si="72"/>
        <v>1.1885139818361412</v>
      </c>
      <c r="AC111">
        <f t="shared" si="73"/>
        <v>80.41757155321622</v>
      </c>
      <c r="AD111">
        <f t="shared" si="74"/>
        <v>-80.928513689970345</v>
      </c>
      <c r="AE111">
        <f t="shared" si="46"/>
        <v>80.41757155321622</v>
      </c>
      <c r="AF111">
        <f t="shared" si="47"/>
        <v>260.92851368997037</v>
      </c>
      <c r="AG111">
        <f t="shared" si="48"/>
        <v>-180.51094213675415</v>
      </c>
    </row>
    <row r="112" spans="1:33">
      <c r="A112" s="1">
        <v>42232</v>
      </c>
      <c r="B112" s="2">
        <v>0.76111111111111107</v>
      </c>
      <c r="E112">
        <f t="shared" si="75"/>
        <v>0</v>
      </c>
      <c r="F112">
        <f t="shared" si="76"/>
        <v>0</v>
      </c>
      <c r="G112">
        <f t="shared" si="77"/>
        <v>0</v>
      </c>
      <c r="H112">
        <f t="shared" si="78"/>
        <v>0</v>
      </c>
      <c r="I112">
        <v>1</v>
      </c>
      <c r="J112">
        <v>0</v>
      </c>
      <c r="K112" s="6" t="s">
        <v>30</v>
      </c>
      <c r="L112" t="s">
        <v>41</v>
      </c>
      <c r="M112" t="s">
        <v>141</v>
      </c>
      <c r="N112" s="3">
        <f t="shared" si="79"/>
        <v>132</v>
      </c>
      <c r="O112" s="3">
        <f t="shared" si="61"/>
        <v>24</v>
      </c>
      <c r="P112" s="3">
        <f t="shared" si="62"/>
        <v>204</v>
      </c>
      <c r="Q112" s="3"/>
      <c r="R112">
        <f t="shared" si="63"/>
        <v>-118.125</v>
      </c>
      <c r="S112">
        <f t="shared" si="64"/>
        <v>-117.54166666666667</v>
      </c>
      <c r="T112">
        <f t="shared" si="65"/>
        <v>33.8125</v>
      </c>
      <c r="U112">
        <f t="shared" si="66"/>
        <v>34.895833333333336</v>
      </c>
      <c r="V112">
        <f t="shared" si="67"/>
        <v>1.2413976603831534E-2</v>
      </c>
      <c r="W112">
        <f t="shared" si="68"/>
        <v>5.5109264869649399E-3</v>
      </c>
      <c r="X112">
        <f t="shared" si="69"/>
        <v>1.560933385738672E-2</v>
      </c>
      <c r="Y112">
        <f t="shared" si="80"/>
        <v>2.0691264565912054E-2</v>
      </c>
      <c r="Z112">
        <f t="shared" si="70"/>
        <v>131.97407441991388</v>
      </c>
      <c r="AA112">
        <f t="shared" si="71"/>
        <v>1.0000178395438009</v>
      </c>
      <c r="AB112">
        <f t="shared" si="72"/>
        <v>0.49206544490002208</v>
      </c>
      <c r="AC112">
        <f t="shared" si="73"/>
        <v>23.802728676707172</v>
      </c>
      <c r="AD112">
        <f t="shared" si="74"/>
        <v>-24.131924280102048</v>
      </c>
      <c r="AE112">
        <f t="shared" si="46"/>
        <v>23.802728676707172</v>
      </c>
      <c r="AF112">
        <f t="shared" si="47"/>
        <v>204.13192428010206</v>
      </c>
      <c r="AG112">
        <f t="shared" si="48"/>
        <v>-180.32919560339488</v>
      </c>
    </row>
    <row r="113" spans="1:33">
      <c r="A113" s="1">
        <v>42232</v>
      </c>
      <c r="B113" s="2">
        <v>0.77500000000000002</v>
      </c>
      <c r="E113">
        <f t="shared" si="75"/>
        <v>0</v>
      </c>
      <c r="F113">
        <f t="shared" si="76"/>
        <v>0</v>
      </c>
      <c r="G113">
        <f t="shared" si="77"/>
        <v>0</v>
      </c>
      <c r="H113">
        <f t="shared" si="78"/>
        <v>0</v>
      </c>
      <c r="I113">
        <v>1</v>
      </c>
      <c r="J113">
        <v>0</v>
      </c>
      <c r="K113" s="6" t="s">
        <v>31</v>
      </c>
      <c r="L113" t="s">
        <v>41</v>
      </c>
      <c r="M113" t="s">
        <v>142</v>
      </c>
      <c r="N113" s="3">
        <f t="shared" si="79"/>
        <v>95</v>
      </c>
      <c r="O113" s="3">
        <f t="shared" si="61"/>
        <v>331</v>
      </c>
      <c r="P113" s="3">
        <f t="shared" si="62"/>
        <v>151</v>
      </c>
      <c r="Q113" s="3"/>
      <c r="R113">
        <f t="shared" si="63"/>
        <v>-118.125</v>
      </c>
      <c r="S113">
        <f t="shared" si="64"/>
        <v>-118.625</v>
      </c>
      <c r="T113">
        <f t="shared" si="65"/>
        <v>33.8125</v>
      </c>
      <c r="U113">
        <f t="shared" si="66"/>
        <v>34.5625</v>
      </c>
      <c r="V113">
        <f t="shared" si="67"/>
        <v>-2.8557955571213989E-3</v>
      </c>
      <c r="W113">
        <f t="shared" si="68"/>
        <v>9.9020278463118894E-3</v>
      </c>
      <c r="X113">
        <f t="shared" si="69"/>
        <v>1.0827987027275721E-2</v>
      </c>
      <c r="Y113">
        <f t="shared" si="80"/>
        <v>1.4948278389034026E-2</v>
      </c>
      <c r="Z113">
        <f t="shared" si="70"/>
        <v>95.343055181097924</v>
      </c>
      <c r="AA113">
        <f t="shared" si="71"/>
        <v>1.0000093106935062</v>
      </c>
      <c r="AB113">
        <f t="shared" si="72"/>
        <v>-0.58379828269409129</v>
      </c>
      <c r="AC113">
        <f t="shared" si="73"/>
        <v>-28.735211698576375</v>
      </c>
      <c r="AD113">
        <f t="shared" si="74"/>
        <v>29.016170397994706</v>
      </c>
      <c r="AE113">
        <f t="shared" si="46"/>
        <v>331.26478830142361</v>
      </c>
      <c r="AF113">
        <f t="shared" si="47"/>
        <v>150.9838296020053</v>
      </c>
      <c r="AG113">
        <f t="shared" si="48"/>
        <v>180.28095869941831</v>
      </c>
    </row>
    <row r="114" spans="1:33">
      <c r="A114" s="1">
        <v>42232</v>
      </c>
      <c r="B114" s="2">
        <v>0.77777777777777779</v>
      </c>
      <c r="D114">
        <v>1</v>
      </c>
      <c r="E114">
        <f t="shared" si="75"/>
        <v>0</v>
      </c>
      <c r="F114">
        <f t="shared" si="76"/>
        <v>42232.777777777781</v>
      </c>
      <c r="G114">
        <f t="shared" si="77"/>
        <v>0</v>
      </c>
      <c r="H114">
        <f t="shared" si="78"/>
        <v>0</v>
      </c>
      <c r="N114" s="3">
        <f t="shared" si="79"/>
        <v>0</v>
      </c>
      <c r="O114" s="3" t="str">
        <f t="shared" si="61"/>
        <v/>
      </c>
      <c r="P114" s="3" t="str">
        <f t="shared" si="62"/>
        <v/>
      </c>
      <c r="Q114" s="3"/>
      <c r="R114">
        <f t="shared" si="63"/>
        <v>0</v>
      </c>
      <c r="S114">
        <f t="shared" si="64"/>
        <v>0</v>
      </c>
      <c r="T114">
        <f t="shared" si="65"/>
        <v>0</v>
      </c>
      <c r="U114">
        <f t="shared" si="66"/>
        <v>0</v>
      </c>
      <c r="V114">
        <f t="shared" si="67"/>
        <v>0</v>
      </c>
      <c r="W114">
        <f t="shared" si="68"/>
        <v>0</v>
      </c>
      <c r="X114">
        <f t="shared" si="69"/>
        <v>0</v>
      </c>
      <c r="Y114">
        <f t="shared" si="80"/>
        <v>0</v>
      </c>
      <c r="Z114">
        <f t="shared" si="70"/>
        <v>0</v>
      </c>
      <c r="AA114">
        <f t="shared" si="71"/>
        <v>0</v>
      </c>
      <c r="AB114" t="e">
        <f t="shared" si="72"/>
        <v>#DIV/0!</v>
      </c>
      <c r="AC114" t="e">
        <f t="shared" si="73"/>
        <v>#DIV/0!</v>
      </c>
      <c r="AD114" t="e">
        <f t="shared" si="74"/>
        <v>#DIV/0!</v>
      </c>
      <c r="AE114" t="e">
        <f t="shared" si="46"/>
        <v>#DIV/0!</v>
      </c>
      <c r="AF114" t="e">
        <f t="shared" si="47"/>
        <v>#DIV/0!</v>
      </c>
      <c r="AG114" t="e">
        <f t="shared" si="48"/>
        <v>#DIV/0!</v>
      </c>
    </row>
    <row r="115" spans="1:33">
      <c r="A115" s="1">
        <v>42266</v>
      </c>
      <c r="B115" s="2">
        <v>0.25</v>
      </c>
      <c r="C115">
        <v>2</v>
      </c>
      <c r="E115">
        <f t="shared" si="75"/>
        <v>0</v>
      </c>
      <c r="F115">
        <f t="shared" si="76"/>
        <v>0</v>
      </c>
      <c r="G115">
        <f t="shared" si="77"/>
        <v>42266.25</v>
      </c>
      <c r="H115">
        <f t="shared" si="78"/>
        <v>0</v>
      </c>
      <c r="N115" s="3">
        <f t="shared" si="79"/>
        <v>0</v>
      </c>
      <c r="O115" s="3" t="str">
        <f t="shared" si="61"/>
        <v/>
      </c>
      <c r="P115" s="3" t="str">
        <f t="shared" si="62"/>
        <v/>
      </c>
      <c r="Q115" s="3"/>
      <c r="R115">
        <f t="shared" si="63"/>
        <v>0</v>
      </c>
      <c r="S115">
        <f t="shared" si="64"/>
        <v>0</v>
      </c>
      <c r="T115">
        <f t="shared" si="65"/>
        <v>0</v>
      </c>
      <c r="U115">
        <f t="shared" si="66"/>
        <v>0</v>
      </c>
      <c r="V115">
        <f t="shared" si="67"/>
        <v>0</v>
      </c>
      <c r="W115">
        <f t="shared" si="68"/>
        <v>0</v>
      </c>
      <c r="X115">
        <f t="shared" si="69"/>
        <v>0</v>
      </c>
      <c r="Y115">
        <f t="shared" si="80"/>
        <v>0</v>
      </c>
      <c r="Z115">
        <f t="shared" si="70"/>
        <v>0</v>
      </c>
      <c r="AA115">
        <f t="shared" si="71"/>
        <v>0</v>
      </c>
      <c r="AB115" t="e">
        <f t="shared" si="72"/>
        <v>#DIV/0!</v>
      </c>
      <c r="AC115" t="e">
        <f t="shared" si="73"/>
        <v>#DIV/0!</v>
      </c>
      <c r="AD115" t="e">
        <f t="shared" si="74"/>
        <v>#DIV/0!</v>
      </c>
      <c r="AE115" t="e">
        <f t="shared" si="46"/>
        <v>#DIV/0!</v>
      </c>
      <c r="AF115" t="e">
        <f t="shared" si="47"/>
        <v>#DIV/0!</v>
      </c>
      <c r="AG115" t="e">
        <f t="shared" si="48"/>
        <v>#DIV/0!</v>
      </c>
    </row>
    <row r="116" spans="1:33">
      <c r="A116" s="1">
        <v>42266</v>
      </c>
      <c r="B116" s="2">
        <v>0.25069444444444444</v>
      </c>
      <c r="D116">
        <v>2</v>
      </c>
      <c r="E116">
        <f t="shared" si="75"/>
        <v>0</v>
      </c>
      <c r="F116">
        <f t="shared" si="76"/>
        <v>0</v>
      </c>
      <c r="G116">
        <f t="shared" si="77"/>
        <v>0</v>
      </c>
      <c r="H116">
        <f t="shared" si="78"/>
        <v>42266.250694444447</v>
      </c>
      <c r="N116" s="3">
        <f t="shared" si="79"/>
        <v>0</v>
      </c>
      <c r="O116" s="3" t="str">
        <f t="shared" si="61"/>
        <v/>
      </c>
      <c r="P116" s="3" t="str">
        <f t="shared" si="62"/>
        <v/>
      </c>
      <c r="Q116" s="3"/>
      <c r="R116">
        <f t="shared" si="63"/>
        <v>0</v>
      </c>
      <c r="S116">
        <f t="shared" si="64"/>
        <v>0</v>
      </c>
      <c r="T116">
        <f t="shared" si="65"/>
        <v>0</v>
      </c>
      <c r="U116">
        <f t="shared" si="66"/>
        <v>0</v>
      </c>
      <c r="V116">
        <f t="shared" si="67"/>
        <v>0</v>
      </c>
      <c r="W116">
        <f t="shared" si="68"/>
        <v>0</v>
      </c>
      <c r="X116">
        <f t="shared" si="69"/>
        <v>0</v>
      </c>
      <c r="Y116">
        <f t="shared" si="80"/>
        <v>0</v>
      </c>
      <c r="Z116">
        <f t="shared" si="70"/>
        <v>0</v>
      </c>
      <c r="AA116">
        <f t="shared" si="71"/>
        <v>0</v>
      </c>
      <c r="AB116" t="e">
        <f t="shared" si="72"/>
        <v>#DIV/0!</v>
      </c>
      <c r="AC116" t="e">
        <f t="shared" si="73"/>
        <v>#DIV/0!</v>
      </c>
      <c r="AD116" t="e">
        <f t="shared" si="74"/>
        <v>#DIV/0!</v>
      </c>
      <c r="AE116" t="e">
        <f t="shared" si="46"/>
        <v>#DIV/0!</v>
      </c>
      <c r="AF116" t="e">
        <f t="shared" si="47"/>
        <v>#DIV/0!</v>
      </c>
      <c r="AG116" t="e">
        <f t="shared" si="48"/>
        <v>#DIV/0!</v>
      </c>
    </row>
    <row r="117" spans="1:33">
      <c r="A117" s="1">
        <v>42266</v>
      </c>
      <c r="B117" s="2"/>
      <c r="E117">
        <f t="shared" si="75"/>
        <v>0</v>
      </c>
      <c r="F117">
        <f t="shared" si="76"/>
        <v>0</v>
      </c>
      <c r="G117">
        <f t="shared" si="77"/>
        <v>0</v>
      </c>
      <c r="H117">
        <f t="shared" si="78"/>
        <v>0</v>
      </c>
      <c r="N117" s="3">
        <f t="shared" si="79"/>
        <v>0</v>
      </c>
      <c r="O117" s="3" t="str">
        <f t="shared" si="61"/>
        <v/>
      </c>
      <c r="P117" s="3" t="str">
        <f t="shared" si="62"/>
        <v/>
      </c>
      <c r="Q117" s="3"/>
      <c r="R117">
        <f t="shared" si="63"/>
        <v>0</v>
      </c>
      <c r="S117">
        <f t="shared" si="64"/>
        <v>0</v>
      </c>
      <c r="T117">
        <f t="shared" si="65"/>
        <v>0</v>
      </c>
      <c r="U117">
        <f t="shared" si="66"/>
        <v>0</v>
      </c>
      <c r="V117">
        <f t="shared" si="67"/>
        <v>0</v>
      </c>
      <c r="W117">
        <f t="shared" si="68"/>
        <v>0</v>
      </c>
      <c r="X117">
        <f t="shared" si="69"/>
        <v>0</v>
      </c>
      <c r="Y117">
        <f t="shared" si="80"/>
        <v>0</v>
      </c>
      <c r="Z117">
        <f t="shared" si="70"/>
        <v>0</v>
      </c>
      <c r="AA117">
        <f t="shared" si="71"/>
        <v>0</v>
      </c>
      <c r="AB117" t="e">
        <f t="shared" si="72"/>
        <v>#DIV/0!</v>
      </c>
      <c r="AC117" t="e">
        <f t="shared" si="73"/>
        <v>#DIV/0!</v>
      </c>
      <c r="AD117" t="e">
        <f t="shared" si="74"/>
        <v>#DIV/0!</v>
      </c>
      <c r="AE117" t="e">
        <f t="shared" si="46"/>
        <v>#DIV/0!</v>
      </c>
      <c r="AF117" t="e">
        <f t="shared" si="47"/>
        <v>#DIV/0!</v>
      </c>
      <c r="AG117" t="e">
        <f t="shared" si="48"/>
        <v>#DIV/0!</v>
      </c>
    </row>
    <row r="118" spans="1:33">
      <c r="A118" s="1">
        <v>42266</v>
      </c>
      <c r="B118" s="2"/>
      <c r="E118">
        <f t="shared" si="75"/>
        <v>0</v>
      </c>
      <c r="F118">
        <f t="shared" si="76"/>
        <v>0</v>
      </c>
      <c r="G118">
        <f t="shared" si="77"/>
        <v>0</v>
      </c>
      <c r="H118">
        <f t="shared" si="78"/>
        <v>0</v>
      </c>
      <c r="N118" s="3">
        <f t="shared" si="79"/>
        <v>0</v>
      </c>
      <c r="O118" s="3" t="str">
        <f t="shared" si="61"/>
        <v/>
      </c>
      <c r="P118" s="3" t="str">
        <f t="shared" si="62"/>
        <v/>
      </c>
      <c r="Q118" s="3"/>
      <c r="R118">
        <f t="shared" si="63"/>
        <v>0</v>
      </c>
      <c r="S118">
        <f t="shared" si="64"/>
        <v>0</v>
      </c>
      <c r="T118">
        <f t="shared" si="65"/>
        <v>0</v>
      </c>
      <c r="U118">
        <f t="shared" si="66"/>
        <v>0</v>
      </c>
      <c r="V118">
        <f t="shared" si="67"/>
        <v>0</v>
      </c>
      <c r="W118">
        <f t="shared" si="68"/>
        <v>0</v>
      </c>
      <c r="X118">
        <f t="shared" si="69"/>
        <v>0</v>
      </c>
      <c r="Y118">
        <f t="shared" si="80"/>
        <v>0</v>
      </c>
      <c r="Z118">
        <f t="shared" si="70"/>
        <v>0</v>
      </c>
      <c r="AA118">
        <f t="shared" si="71"/>
        <v>0</v>
      </c>
      <c r="AB118" t="e">
        <f t="shared" si="72"/>
        <v>#DIV/0!</v>
      </c>
      <c r="AC118" t="e">
        <f t="shared" si="73"/>
        <v>#DIV/0!</v>
      </c>
      <c r="AD118" t="e">
        <f t="shared" si="74"/>
        <v>#DIV/0!</v>
      </c>
      <c r="AE118" t="e">
        <f t="shared" si="46"/>
        <v>#DIV/0!</v>
      </c>
      <c r="AF118" t="e">
        <f t="shared" si="47"/>
        <v>#DIV/0!</v>
      </c>
      <c r="AG118" t="e">
        <f t="shared" si="48"/>
        <v>#DIV/0!</v>
      </c>
    </row>
    <row r="119" spans="1:33">
      <c r="A119" s="1">
        <v>42266</v>
      </c>
      <c r="B119" s="2"/>
      <c r="E119">
        <f t="shared" si="75"/>
        <v>0</v>
      </c>
      <c r="F119">
        <f t="shared" si="76"/>
        <v>0</v>
      </c>
      <c r="G119">
        <f t="shared" si="77"/>
        <v>0</v>
      </c>
      <c r="H119">
        <f t="shared" si="78"/>
        <v>0</v>
      </c>
      <c r="N119" s="3">
        <f t="shared" si="79"/>
        <v>0</v>
      </c>
      <c r="O119" s="3" t="str">
        <f t="shared" si="61"/>
        <v/>
      </c>
      <c r="P119" s="3" t="str">
        <f t="shared" si="62"/>
        <v/>
      </c>
      <c r="Q119" s="3"/>
      <c r="R119">
        <f t="shared" si="63"/>
        <v>0</v>
      </c>
      <c r="S119">
        <f t="shared" si="64"/>
        <v>0</v>
      </c>
      <c r="T119">
        <f t="shared" si="65"/>
        <v>0</v>
      </c>
      <c r="U119">
        <f t="shared" si="66"/>
        <v>0</v>
      </c>
      <c r="V119">
        <f t="shared" si="67"/>
        <v>0</v>
      </c>
      <c r="W119">
        <f t="shared" si="68"/>
        <v>0</v>
      </c>
      <c r="X119">
        <f t="shared" si="69"/>
        <v>0</v>
      </c>
      <c r="Y119">
        <f t="shared" si="80"/>
        <v>0</v>
      </c>
      <c r="Z119">
        <f t="shared" si="70"/>
        <v>0</v>
      </c>
      <c r="AA119">
        <f t="shared" si="71"/>
        <v>0</v>
      </c>
      <c r="AB119" t="e">
        <f t="shared" si="72"/>
        <v>#DIV/0!</v>
      </c>
      <c r="AC119" t="e">
        <f t="shared" si="73"/>
        <v>#DIV/0!</v>
      </c>
      <c r="AD119" t="e">
        <f t="shared" si="74"/>
        <v>#DIV/0!</v>
      </c>
      <c r="AE119" t="e">
        <f t="shared" si="46"/>
        <v>#DIV/0!</v>
      </c>
      <c r="AF119" t="e">
        <f t="shared" si="47"/>
        <v>#DIV/0!</v>
      </c>
      <c r="AG119" t="e">
        <f t="shared" si="48"/>
        <v>#DIV/0!</v>
      </c>
    </row>
    <row r="120" spans="1:33">
      <c r="A120" s="1">
        <v>42266</v>
      </c>
      <c r="B120" s="2"/>
      <c r="E120">
        <f t="shared" si="75"/>
        <v>0</v>
      </c>
      <c r="F120">
        <f t="shared" si="76"/>
        <v>0</v>
      </c>
      <c r="G120">
        <f t="shared" si="77"/>
        <v>0</v>
      </c>
      <c r="H120">
        <f t="shared" si="78"/>
        <v>0</v>
      </c>
      <c r="N120" s="3">
        <f t="shared" si="79"/>
        <v>0</v>
      </c>
      <c r="O120" s="3" t="str">
        <f t="shared" si="61"/>
        <v/>
      </c>
      <c r="P120" s="3" t="str">
        <f t="shared" si="62"/>
        <v/>
      </c>
      <c r="Q120" s="3"/>
      <c r="R120">
        <f t="shared" si="63"/>
        <v>0</v>
      </c>
      <c r="S120">
        <f t="shared" si="64"/>
        <v>0</v>
      </c>
      <c r="T120">
        <f t="shared" si="65"/>
        <v>0</v>
      </c>
      <c r="U120">
        <f t="shared" si="66"/>
        <v>0</v>
      </c>
      <c r="V120">
        <f t="shared" si="67"/>
        <v>0</v>
      </c>
      <c r="W120">
        <f t="shared" si="68"/>
        <v>0</v>
      </c>
      <c r="X120">
        <f t="shared" si="69"/>
        <v>0</v>
      </c>
      <c r="Y120">
        <f t="shared" si="80"/>
        <v>0</v>
      </c>
      <c r="Z120">
        <f t="shared" si="70"/>
        <v>0</v>
      </c>
      <c r="AA120">
        <f t="shared" si="71"/>
        <v>0</v>
      </c>
      <c r="AB120" t="e">
        <f t="shared" si="72"/>
        <v>#DIV/0!</v>
      </c>
      <c r="AC120" t="e">
        <f t="shared" si="73"/>
        <v>#DIV/0!</v>
      </c>
      <c r="AD120" t="e">
        <f t="shared" si="74"/>
        <v>#DIV/0!</v>
      </c>
      <c r="AE120" t="e">
        <f t="shared" si="46"/>
        <v>#DIV/0!</v>
      </c>
      <c r="AF120" t="e">
        <f t="shared" si="47"/>
        <v>#DIV/0!</v>
      </c>
      <c r="AG120" t="e">
        <f t="shared" si="48"/>
        <v>#DIV/0!</v>
      </c>
    </row>
    <row r="121" spans="1:33">
      <c r="A121" s="1">
        <v>42266</v>
      </c>
      <c r="B121" s="2"/>
      <c r="E121">
        <f t="shared" si="75"/>
        <v>0</v>
      </c>
      <c r="F121">
        <f t="shared" si="76"/>
        <v>0</v>
      </c>
      <c r="G121">
        <f t="shared" si="77"/>
        <v>0</v>
      </c>
      <c r="H121">
        <f t="shared" si="78"/>
        <v>0</v>
      </c>
      <c r="N121" s="3">
        <f t="shared" si="79"/>
        <v>0</v>
      </c>
      <c r="O121" s="3" t="str">
        <f t="shared" si="61"/>
        <v/>
      </c>
      <c r="P121" s="3" t="str">
        <f t="shared" si="62"/>
        <v/>
      </c>
      <c r="Q121" s="3"/>
      <c r="R121">
        <f t="shared" si="63"/>
        <v>0</v>
      </c>
      <c r="S121">
        <f t="shared" si="64"/>
        <v>0</v>
      </c>
      <c r="T121">
        <f t="shared" si="65"/>
        <v>0</v>
      </c>
      <c r="U121">
        <f t="shared" si="66"/>
        <v>0</v>
      </c>
      <c r="V121">
        <f t="shared" si="67"/>
        <v>0</v>
      </c>
      <c r="W121">
        <f t="shared" si="68"/>
        <v>0</v>
      </c>
      <c r="X121">
        <f t="shared" si="69"/>
        <v>0</v>
      </c>
      <c r="Y121">
        <f t="shared" si="80"/>
        <v>0</v>
      </c>
      <c r="Z121">
        <f t="shared" si="70"/>
        <v>0</v>
      </c>
      <c r="AA121">
        <f t="shared" si="71"/>
        <v>0</v>
      </c>
      <c r="AB121" t="e">
        <f t="shared" si="72"/>
        <v>#DIV/0!</v>
      </c>
      <c r="AC121" t="e">
        <f t="shared" si="73"/>
        <v>#DIV/0!</v>
      </c>
      <c r="AD121" t="e">
        <f t="shared" si="74"/>
        <v>#DIV/0!</v>
      </c>
      <c r="AE121" t="e">
        <f t="shared" si="46"/>
        <v>#DIV/0!</v>
      </c>
      <c r="AF121" t="e">
        <f t="shared" si="47"/>
        <v>#DIV/0!</v>
      </c>
      <c r="AG121" t="e">
        <f t="shared" si="48"/>
        <v>#DIV/0!</v>
      </c>
    </row>
    <row r="122" spans="1:33">
      <c r="A122" s="1">
        <v>42266</v>
      </c>
      <c r="B122" s="2"/>
      <c r="E122">
        <f t="shared" si="75"/>
        <v>0</v>
      </c>
      <c r="F122">
        <f t="shared" si="76"/>
        <v>0</v>
      </c>
      <c r="G122">
        <f t="shared" si="77"/>
        <v>0</v>
      </c>
      <c r="H122">
        <f t="shared" si="78"/>
        <v>0</v>
      </c>
      <c r="N122" s="3">
        <f t="shared" si="79"/>
        <v>0</v>
      </c>
      <c r="O122" s="3" t="str">
        <f t="shared" si="61"/>
        <v/>
      </c>
      <c r="P122" s="3" t="str">
        <f t="shared" si="62"/>
        <v/>
      </c>
      <c r="Q122" s="3"/>
      <c r="R122">
        <f t="shared" si="63"/>
        <v>0</v>
      </c>
      <c r="S122">
        <f t="shared" si="64"/>
        <v>0</v>
      </c>
      <c r="T122">
        <f t="shared" si="65"/>
        <v>0</v>
      </c>
      <c r="U122">
        <f t="shared" si="66"/>
        <v>0</v>
      </c>
      <c r="V122">
        <f t="shared" si="67"/>
        <v>0</v>
      </c>
      <c r="W122">
        <f t="shared" si="68"/>
        <v>0</v>
      </c>
      <c r="X122">
        <f t="shared" si="69"/>
        <v>0</v>
      </c>
      <c r="Y122">
        <f t="shared" si="80"/>
        <v>0</v>
      </c>
      <c r="Z122">
        <f t="shared" si="70"/>
        <v>0</v>
      </c>
      <c r="AA122">
        <f t="shared" si="71"/>
        <v>0</v>
      </c>
      <c r="AB122" t="e">
        <f t="shared" si="72"/>
        <v>#DIV/0!</v>
      </c>
      <c r="AC122" t="e">
        <f t="shared" si="73"/>
        <v>#DIV/0!</v>
      </c>
      <c r="AD122" t="e">
        <f t="shared" si="74"/>
        <v>#DIV/0!</v>
      </c>
      <c r="AE122" t="e">
        <f t="shared" si="46"/>
        <v>#DIV/0!</v>
      </c>
      <c r="AF122" t="e">
        <f t="shared" si="47"/>
        <v>#DIV/0!</v>
      </c>
      <c r="AG122" t="e">
        <f t="shared" si="48"/>
        <v>#DIV/0!</v>
      </c>
    </row>
    <row r="123" spans="1:33">
      <c r="A123" s="1">
        <v>42266</v>
      </c>
      <c r="B123" s="2"/>
      <c r="E123">
        <f t="shared" si="75"/>
        <v>0</v>
      </c>
      <c r="F123">
        <f t="shared" si="76"/>
        <v>0</v>
      </c>
      <c r="G123">
        <f t="shared" si="77"/>
        <v>0</v>
      </c>
      <c r="H123">
        <f t="shared" si="78"/>
        <v>0</v>
      </c>
      <c r="N123" s="3">
        <f t="shared" si="79"/>
        <v>0</v>
      </c>
      <c r="O123" s="3" t="str">
        <f t="shared" si="61"/>
        <v/>
      </c>
      <c r="P123" s="3" t="str">
        <f t="shared" si="62"/>
        <v/>
      </c>
      <c r="Q123" s="3"/>
      <c r="R123">
        <f t="shared" si="63"/>
        <v>0</v>
      </c>
      <c r="S123">
        <f t="shared" si="64"/>
        <v>0</v>
      </c>
      <c r="T123">
        <f t="shared" si="65"/>
        <v>0</v>
      </c>
      <c r="U123">
        <f t="shared" si="66"/>
        <v>0</v>
      </c>
      <c r="V123">
        <f t="shared" si="67"/>
        <v>0</v>
      </c>
      <c r="W123">
        <f t="shared" si="68"/>
        <v>0</v>
      </c>
      <c r="X123">
        <f t="shared" si="69"/>
        <v>0</v>
      </c>
      <c r="Y123">
        <f t="shared" si="80"/>
        <v>0</v>
      </c>
      <c r="Z123">
        <f t="shared" si="70"/>
        <v>0</v>
      </c>
      <c r="AA123">
        <f t="shared" si="71"/>
        <v>0</v>
      </c>
      <c r="AB123" t="e">
        <f t="shared" si="72"/>
        <v>#DIV/0!</v>
      </c>
      <c r="AC123" t="e">
        <f t="shared" si="73"/>
        <v>#DIV/0!</v>
      </c>
      <c r="AD123" t="e">
        <f t="shared" si="74"/>
        <v>#DIV/0!</v>
      </c>
      <c r="AE123" t="e">
        <f t="shared" si="46"/>
        <v>#DIV/0!</v>
      </c>
      <c r="AF123" t="e">
        <f t="shared" si="47"/>
        <v>#DIV/0!</v>
      </c>
      <c r="AG123" t="e">
        <f t="shared" si="48"/>
        <v>#DIV/0!</v>
      </c>
    </row>
    <row r="124" spans="1:33">
      <c r="A124" s="1">
        <v>42266</v>
      </c>
      <c r="B124" s="2"/>
      <c r="E124">
        <f t="shared" si="75"/>
        <v>0</v>
      </c>
      <c r="F124">
        <f t="shared" si="76"/>
        <v>0</v>
      </c>
      <c r="G124">
        <f t="shared" si="77"/>
        <v>0</v>
      </c>
      <c r="H124">
        <f t="shared" si="78"/>
        <v>0</v>
      </c>
      <c r="N124" s="3">
        <f t="shared" si="79"/>
        <v>0</v>
      </c>
      <c r="O124" s="3" t="str">
        <f t="shared" si="61"/>
        <v/>
      </c>
      <c r="P124" s="3" t="str">
        <f t="shared" si="62"/>
        <v/>
      </c>
      <c r="Q124" s="3"/>
      <c r="R124">
        <f t="shared" si="63"/>
        <v>0</v>
      </c>
      <c r="S124">
        <f t="shared" si="64"/>
        <v>0</v>
      </c>
      <c r="T124">
        <f t="shared" si="65"/>
        <v>0</v>
      </c>
      <c r="U124">
        <f t="shared" si="66"/>
        <v>0</v>
      </c>
      <c r="V124">
        <f t="shared" si="67"/>
        <v>0</v>
      </c>
      <c r="W124">
        <f t="shared" si="68"/>
        <v>0</v>
      </c>
      <c r="X124">
        <f t="shared" si="69"/>
        <v>0</v>
      </c>
      <c r="Y124">
        <f t="shared" si="80"/>
        <v>0</v>
      </c>
      <c r="Z124">
        <f t="shared" si="70"/>
        <v>0</v>
      </c>
      <c r="AA124">
        <f t="shared" si="71"/>
        <v>0</v>
      </c>
      <c r="AB124" t="e">
        <f t="shared" si="72"/>
        <v>#DIV/0!</v>
      </c>
      <c r="AC124" t="e">
        <f t="shared" si="73"/>
        <v>#DIV/0!</v>
      </c>
      <c r="AD124" t="e">
        <f t="shared" si="74"/>
        <v>#DIV/0!</v>
      </c>
      <c r="AE124" t="e">
        <f t="shared" si="46"/>
        <v>#DIV/0!</v>
      </c>
      <c r="AF124" t="e">
        <f t="shared" si="47"/>
        <v>#DIV/0!</v>
      </c>
      <c r="AG124" t="e">
        <f t="shared" si="48"/>
        <v>#DIV/0!</v>
      </c>
    </row>
    <row r="125" spans="1:33">
      <c r="A125" s="1">
        <v>42266</v>
      </c>
      <c r="B125" s="2"/>
      <c r="E125">
        <f t="shared" si="75"/>
        <v>0</v>
      </c>
      <c r="F125">
        <f t="shared" si="76"/>
        <v>0</v>
      </c>
      <c r="G125">
        <f t="shared" si="77"/>
        <v>0</v>
      </c>
      <c r="H125">
        <f t="shared" si="78"/>
        <v>0</v>
      </c>
      <c r="N125" s="3">
        <f t="shared" si="79"/>
        <v>0</v>
      </c>
      <c r="O125" s="3" t="str">
        <f t="shared" si="61"/>
        <v/>
      </c>
      <c r="P125" s="3" t="str">
        <f t="shared" si="62"/>
        <v/>
      </c>
      <c r="Q125" s="3"/>
      <c r="R125">
        <f t="shared" si="63"/>
        <v>0</v>
      </c>
      <c r="S125">
        <f t="shared" si="64"/>
        <v>0</v>
      </c>
      <c r="T125">
        <f t="shared" si="65"/>
        <v>0</v>
      </c>
      <c r="U125">
        <f t="shared" si="66"/>
        <v>0</v>
      </c>
      <c r="V125">
        <f t="shared" si="67"/>
        <v>0</v>
      </c>
      <c r="W125">
        <f t="shared" si="68"/>
        <v>0</v>
      </c>
      <c r="X125">
        <f t="shared" si="69"/>
        <v>0</v>
      </c>
      <c r="Y125">
        <f t="shared" si="80"/>
        <v>0</v>
      </c>
      <c r="Z125">
        <f t="shared" si="70"/>
        <v>0</v>
      </c>
      <c r="AA125">
        <f t="shared" si="71"/>
        <v>0</v>
      </c>
      <c r="AB125" t="e">
        <f t="shared" si="72"/>
        <v>#DIV/0!</v>
      </c>
      <c r="AC125" t="e">
        <f t="shared" si="73"/>
        <v>#DIV/0!</v>
      </c>
      <c r="AD125" t="e">
        <f t="shared" si="74"/>
        <v>#DIV/0!</v>
      </c>
      <c r="AE125" t="e">
        <f t="shared" si="46"/>
        <v>#DIV/0!</v>
      </c>
      <c r="AF125" t="e">
        <f t="shared" si="47"/>
        <v>#DIV/0!</v>
      </c>
      <c r="AG125" t="e">
        <f t="shared" si="48"/>
        <v>#DIV/0!</v>
      </c>
    </row>
    <row r="126" spans="1:33">
      <c r="A126" s="1">
        <v>42266</v>
      </c>
      <c r="B126" s="2"/>
      <c r="E126">
        <f t="shared" si="75"/>
        <v>0</v>
      </c>
      <c r="F126">
        <f t="shared" si="76"/>
        <v>0</v>
      </c>
      <c r="G126">
        <f t="shared" si="77"/>
        <v>0</v>
      </c>
      <c r="H126">
        <f t="shared" si="78"/>
        <v>0</v>
      </c>
      <c r="N126" s="3">
        <f t="shared" si="79"/>
        <v>0</v>
      </c>
      <c r="O126" s="3" t="str">
        <f t="shared" si="61"/>
        <v/>
      </c>
      <c r="P126" s="3" t="str">
        <f t="shared" si="62"/>
        <v/>
      </c>
      <c r="Q126" s="3"/>
      <c r="R126">
        <f t="shared" si="63"/>
        <v>0</v>
      </c>
      <c r="S126">
        <f t="shared" si="64"/>
        <v>0</v>
      </c>
      <c r="T126">
        <f t="shared" si="65"/>
        <v>0</v>
      </c>
      <c r="U126">
        <f t="shared" si="66"/>
        <v>0</v>
      </c>
      <c r="V126">
        <f t="shared" si="67"/>
        <v>0</v>
      </c>
      <c r="W126">
        <f t="shared" si="68"/>
        <v>0</v>
      </c>
      <c r="X126">
        <f t="shared" si="69"/>
        <v>0</v>
      </c>
      <c r="Y126">
        <f t="shared" si="80"/>
        <v>0</v>
      </c>
      <c r="Z126">
        <f t="shared" si="70"/>
        <v>0</v>
      </c>
      <c r="AA126">
        <f t="shared" si="71"/>
        <v>0</v>
      </c>
      <c r="AB126" t="e">
        <f t="shared" si="72"/>
        <v>#DIV/0!</v>
      </c>
      <c r="AC126" t="e">
        <f t="shared" si="73"/>
        <v>#DIV/0!</v>
      </c>
      <c r="AD126" t="e">
        <f t="shared" si="74"/>
        <v>#DIV/0!</v>
      </c>
      <c r="AE126" t="e">
        <f t="shared" si="46"/>
        <v>#DIV/0!</v>
      </c>
      <c r="AF126" t="e">
        <f t="shared" si="47"/>
        <v>#DIV/0!</v>
      </c>
      <c r="AG126" t="e">
        <f t="shared" si="48"/>
        <v>#DIV/0!</v>
      </c>
    </row>
    <row r="127" spans="1:33">
      <c r="A127" s="1">
        <v>42266</v>
      </c>
      <c r="B127" s="2"/>
      <c r="E127">
        <f t="shared" si="75"/>
        <v>0</v>
      </c>
      <c r="F127">
        <f t="shared" si="76"/>
        <v>0</v>
      </c>
      <c r="G127">
        <f t="shared" si="77"/>
        <v>0</v>
      </c>
      <c r="H127">
        <f t="shared" si="78"/>
        <v>0</v>
      </c>
      <c r="N127" s="3">
        <f t="shared" si="79"/>
        <v>0</v>
      </c>
      <c r="O127" s="3" t="str">
        <f t="shared" si="61"/>
        <v/>
      </c>
      <c r="P127" s="3" t="str">
        <f t="shared" si="62"/>
        <v/>
      </c>
      <c r="Q127" s="3"/>
      <c r="R127">
        <f t="shared" si="63"/>
        <v>0</v>
      </c>
      <c r="S127">
        <f t="shared" si="64"/>
        <v>0</v>
      </c>
      <c r="T127">
        <f t="shared" si="65"/>
        <v>0</v>
      </c>
      <c r="U127">
        <f t="shared" si="66"/>
        <v>0</v>
      </c>
      <c r="V127">
        <f t="shared" si="67"/>
        <v>0</v>
      </c>
      <c r="W127">
        <f t="shared" si="68"/>
        <v>0</v>
      </c>
      <c r="X127">
        <f t="shared" si="69"/>
        <v>0</v>
      </c>
      <c r="Y127">
        <f t="shared" si="80"/>
        <v>0</v>
      </c>
      <c r="Z127">
        <f t="shared" si="70"/>
        <v>0</v>
      </c>
      <c r="AA127">
        <f t="shared" si="71"/>
        <v>0</v>
      </c>
      <c r="AB127" t="e">
        <f t="shared" si="72"/>
        <v>#DIV/0!</v>
      </c>
      <c r="AC127" t="e">
        <f t="shared" si="73"/>
        <v>#DIV/0!</v>
      </c>
      <c r="AD127" t="e">
        <f t="shared" si="74"/>
        <v>#DIV/0!</v>
      </c>
      <c r="AE127" t="e">
        <f t="shared" ref="AE127:AE128" si="81">IF(X127&lt;0,180-AC127,IF(AC127&lt;0,360+AC127,AC127))</f>
        <v>#DIV/0!</v>
      </c>
      <c r="AF127" t="e">
        <f t="shared" ref="AF127:AF128" si="82">IF(X127&gt;0,180-AD127,IF(AD127&lt;0,360+AD127, AD127))</f>
        <v>#DIV/0!</v>
      </c>
      <c r="AG127" t="e">
        <f t="shared" ref="AG127:AG128" si="83">AE127-AF127</f>
        <v>#DIV/0!</v>
      </c>
    </row>
    <row r="128" spans="1:33">
      <c r="A128" s="1">
        <v>42266</v>
      </c>
      <c r="B128" s="2"/>
      <c r="E128">
        <f t="shared" si="75"/>
        <v>0</v>
      </c>
      <c r="F128">
        <f t="shared" si="76"/>
        <v>0</v>
      </c>
      <c r="G128">
        <f t="shared" si="77"/>
        <v>0</v>
      </c>
      <c r="H128">
        <f t="shared" si="78"/>
        <v>0</v>
      </c>
      <c r="N128" s="3">
        <f t="shared" si="79"/>
        <v>0</v>
      </c>
      <c r="O128" s="3" t="str">
        <f t="shared" si="61"/>
        <v/>
      </c>
      <c r="P128" s="3" t="str">
        <f t="shared" si="62"/>
        <v/>
      </c>
      <c r="Q128" s="3"/>
      <c r="R128">
        <f t="shared" si="63"/>
        <v>0</v>
      </c>
      <c r="S128">
        <f t="shared" si="64"/>
        <v>0</v>
      </c>
      <c r="T128">
        <f t="shared" si="65"/>
        <v>0</v>
      </c>
      <c r="U128">
        <f t="shared" si="66"/>
        <v>0</v>
      </c>
      <c r="V128">
        <f t="shared" si="67"/>
        <v>0</v>
      </c>
      <c r="W128">
        <f t="shared" si="68"/>
        <v>0</v>
      </c>
      <c r="X128">
        <f t="shared" si="69"/>
        <v>0</v>
      </c>
      <c r="Y128">
        <f t="shared" si="80"/>
        <v>0</v>
      </c>
      <c r="Z128">
        <f t="shared" si="70"/>
        <v>0</v>
      </c>
      <c r="AA128">
        <f t="shared" si="71"/>
        <v>0</v>
      </c>
      <c r="AB128" t="e">
        <f t="shared" si="72"/>
        <v>#DIV/0!</v>
      </c>
      <c r="AC128" t="e">
        <f t="shared" si="73"/>
        <v>#DIV/0!</v>
      </c>
      <c r="AD128" t="e">
        <f t="shared" si="74"/>
        <v>#DIV/0!</v>
      </c>
      <c r="AE128" t="e">
        <f t="shared" si="81"/>
        <v>#DIV/0!</v>
      </c>
      <c r="AF128" t="e">
        <f t="shared" si="82"/>
        <v>#DIV/0!</v>
      </c>
      <c r="AG128" t="e">
        <f t="shared" si="83"/>
        <v>#DIV/0!</v>
      </c>
    </row>
    <row r="129" spans="1:33">
      <c r="N129"/>
    </row>
    <row r="130" spans="1:33">
      <c r="N130"/>
    </row>
    <row r="131" spans="1:33">
      <c r="N131"/>
    </row>
    <row r="132" spans="1:33">
      <c r="N132"/>
    </row>
    <row r="133" spans="1:33">
      <c r="N133"/>
    </row>
    <row r="134" spans="1:33">
      <c r="A134" t="s">
        <v>144</v>
      </c>
      <c r="N134"/>
    </row>
    <row r="135" spans="1:33">
      <c r="A135" s="1">
        <v>42232</v>
      </c>
      <c r="B135" s="2"/>
      <c r="E135">
        <f t="shared" ref="E135" si="84">IF(C135=1,A135+B135,)</f>
        <v>0</v>
      </c>
      <c r="F135">
        <f t="shared" ref="F135" si="85">IF(D135=1,A135+B135,)</f>
        <v>0</v>
      </c>
      <c r="G135">
        <f t="shared" ref="G135" si="86">IF(C135=2,A135+B135,)</f>
        <v>0</v>
      </c>
      <c r="H135">
        <f t="shared" ref="H135" si="87">IF(D135=2,A135+B135,)</f>
        <v>0</v>
      </c>
      <c r="K135" t="s">
        <v>143</v>
      </c>
      <c r="L135" t="s">
        <v>32</v>
      </c>
      <c r="M135" t="s">
        <v>45</v>
      </c>
      <c r="N135" s="3">
        <f t="shared" ref="N135" si="88">INT(Z135+0.5)</f>
        <v>71</v>
      </c>
      <c r="O135" s="3">
        <f t="shared" ref="O135" si="89">IF(Y135=0,"",INT(AE135+0.5))</f>
        <v>131</v>
      </c>
      <c r="P135" s="3">
        <f t="shared" ref="P135" si="90">IF(Y135=0,"",INT(AF135+0.5))</f>
        <v>311</v>
      </c>
      <c r="Q135" s="3"/>
      <c r="R135">
        <f t="shared" ref="R135:S137" si="91">IF(LEN(L135)=6,-180+(CODE(MID(L135,1,1))-CODE("A"))*20+VALUE(MID(L135,3,1))*2+(CODE(MID(L135,5,1))-CODE("a")+0.5)/12,0)</f>
        <v>-118.95833333333333</v>
      </c>
      <c r="S135">
        <f t="shared" si="91"/>
        <v>-118.375</v>
      </c>
      <c r="T135">
        <f t="shared" ref="T135:U137" si="92">IF(LEN(L135)=6,-90+(CODE(MID(L135,2,1))-CODE("A"))*10+VALUE(MID(L135,4,1))*1+(CODE(MID(L135,6,1))-CODE("a")+0.5)/24,0)</f>
        <v>34.770833333333336</v>
      </c>
      <c r="U135">
        <f t="shared" si="92"/>
        <v>34.354166666666664</v>
      </c>
      <c r="V135">
        <f t="shared" ref="V135" si="93">COS(S135*Radians)*COS(U135*Radians)-COS(R135*Radians)*COS(T135*Radians)</f>
        <v>5.3773801991965908E-3</v>
      </c>
      <c r="W135">
        <f t="shared" ref="W135" si="94">SIN(S135*Radians)*COS(U135*Radians)-SIN(R135*Radians)*COS(T135*Radians)</f>
        <v>-7.6417833237505395E-3</v>
      </c>
      <c r="X135">
        <f t="shared" ref="X135" si="95">SIN(U135*Radians)-SIN(T135*Radians)</f>
        <v>-5.9887048504712048E-3</v>
      </c>
      <c r="Y135">
        <f t="shared" ref="Y135" si="96">SQRT(V135*V135+W135*W135+X135*X135)</f>
        <v>1.109854296562935E-2</v>
      </c>
      <c r="Z135">
        <f t="shared" ref="Z135:Z137" si="97">2*ASIN(Y135/2)*Rearth</f>
        <v>70.788390852842554</v>
      </c>
      <c r="AA135">
        <f t="shared" ref="AA135" si="98">IFERROR(Z135/Rearth/Y135,0)</f>
        <v>1.0000051324734551</v>
      </c>
      <c r="AB135">
        <f>SIN((S135-R135)*Radians)/SIN(Z135/Rearth)</f>
        <v>0.91733376272701106</v>
      </c>
      <c r="AC135">
        <f>(ASIN(COS(U135*Radians)*AB135)/Radians)</f>
        <v>49.2283967353412</v>
      </c>
      <c r="AD135">
        <f>(ASIN(COS(T135*Radians)*-AB135)/Radians)</f>
        <v>-48.897464761315774</v>
      </c>
      <c r="AE135">
        <f t="shared" ref="AE135" si="99">IF(X135&lt;0,180-AC135,IF(AC135&lt;0,360+AC135,AC135))</f>
        <v>130.77160326465881</v>
      </c>
      <c r="AF135">
        <f t="shared" ref="AF135" si="100">IF(X135&gt;0,180-AD135,IF(AD135&lt;0,360+AD135, AD135))</f>
        <v>311.10253523868425</v>
      </c>
      <c r="AG135">
        <f t="shared" ref="AG135" si="101">AE135-AF135</f>
        <v>-180.33093197402545</v>
      </c>
    </row>
    <row r="136" spans="1:33">
      <c r="A136" s="1">
        <v>42232</v>
      </c>
      <c r="B136" s="2"/>
      <c r="E136">
        <f t="shared" ref="E136:E137" si="102">IF(C136=1,A136+B136,)</f>
        <v>0</v>
      </c>
      <c r="F136">
        <f t="shared" ref="F136:F137" si="103">IF(D136=1,A136+B136,)</f>
        <v>0</v>
      </c>
      <c r="G136">
        <f t="shared" ref="G136:G137" si="104">IF(C136=2,A136+B136,)</f>
        <v>0</v>
      </c>
      <c r="H136">
        <f t="shared" ref="H136:H137" si="105">IF(D136=2,A136+B136,)</f>
        <v>0</v>
      </c>
      <c r="K136" t="s">
        <v>143</v>
      </c>
      <c r="L136" t="s">
        <v>45</v>
      </c>
      <c r="M136" t="s">
        <v>41</v>
      </c>
      <c r="N136" s="3">
        <f t="shared" ref="N136:N137" si="106">INT(Z136+0.5)</f>
        <v>65</v>
      </c>
      <c r="O136" s="3">
        <f t="shared" ref="O136:O137" si="107">IF(Y136=0,"",INT(AE136+0.5))</f>
        <v>159</v>
      </c>
      <c r="P136" s="3">
        <f t="shared" ref="P136:P137" si="108">IF(Y136=0,"",INT(AF136+0.5))</f>
        <v>339</v>
      </c>
      <c r="Q136" s="3"/>
      <c r="R136">
        <f t="shared" si="91"/>
        <v>-118.375</v>
      </c>
      <c r="S136">
        <f t="shared" si="91"/>
        <v>-118.125</v>
      </c>
      <c r="T136">
        <f t="shared" si="92"/>
        <v>34.354166666666664</v>
      </c>
      <c r="U136">
        <f t="shared" si="92"/>
        <v>33.8125</v>
      </c>
      <c r="V136">
        <f t="shared" ref="V136:V137" si="109">COS(S136*Radians)*COS(U136*Radians)-COS(R136*Radians)*COS(T136*Radians)</f>
        <v>6.7573169266954558E-4</v>
      </c>
      <c r="W136">
        <f t="shared" ref="W136:W137" si="110">SIN(S136*Radians)*COS(U136*Radians)-SIN(R136*Radians)*COS(T136*Radians)</f>
        <v>-6.3773331704141123E-3</v>
      </c>
      <c r="X136">
        <f t="shared" ref="X136:X137" si="111">SIN(U136*Radians)-SIN(T136*Radians)</f>
        <v>-7.8298843685552511E-3</v>
      </c>
      <c r="Y136">
        <f t="shared" ref="Y136:Y137" si="112">SQRT(V136*V136+W136*W136+X136*X136)</f>
        <v>1.0120972330358779E-2</v>
      </c>
      <c r="Z136">
        <f t="shared" si="97"/>
        <v>64.553223616992142</v>
      </c>
      <c r="AA136">
        <f t="shared" ref="AA136:AA137" si="113">IFERROR(Z136/Rearth/Y136,0)</f>
        <v>1.0000042681358903</v>
      </c>
      <c r="AB136">
        <f>SIN((S136-R136)*Radians)/SIN(Z136/Rearth)</f>
        <v>0.43112114254856343</v>
      </c>
      <c r="AC136">
        <f>(ASIN(COS(U136*Radians)*AB136)/Radians)</f>
        <v>20.989855096712919</v>
      </c>
      <c r="AD136">
        <f>(ASIN(COS(T136*Radians)*-AB136)/Radians)</f>
        <v>-20.849753854578026</v>
      </c>
      <c r="AE136">
        <f t="shared" ref="AE136:AE137" si="114">IF(X136&lt;0,180-AC136,IF(AC136&lt;0,360+AC136,AC136))</f>
        <v>159.01014490328708</v>
      </c>
      <c r="AF136">
        <f t="shared" ref="AF136:AF137" si="115">IF(X136&gt;0,180-AD136,IF(AD136&lt;0,360+AD136, AD136))</f>
        <v>339.15024614542199</v>
      </c>
      <c r="AG136">
        <f t="shared" ref="AG136:AG137" si="116">AE136-AF136</f>
        <v>-180.1401012421349</v>
      </c>
    </row>
    <row r="137" spans="1:33">
      <c r="A137" s="1">
        <v>42232</v>
      </c>
      <c r="B137" s="2"/>
      <c r="E137">
        <f t="shared" si="102"/>
        <v>0</v>
      </c>
      <c r="F137">
        <f t="shared" si="103"/>
        <v>0</v>
      </c>
      <c r="G137">
        <f t="shared" si="104"/>
        <v>0</v>
      </c>
      <c r="H137">
        <f t="shared" si="105"/>
        <v>0</v>
      </c>
      <c r="K137" t="s">
        <v>143</v>
      </c>
      <c r="L137" t="s">
        <v>41</v>
      </c>
      <c r="M137" t="s">
        <v>32</v>
      </c>
      <c r="N137" s="3">
        <f t="shared" si="106"/>
        <v>131</v>
      </c>
      <c r="O137" s="3">
        <f t="shared" si="107"/>
        <v>325</v>
      </c>
      <c r="P137" s="3">
        <f t="shared" si="108"/>
        <v>144</v>
      </c>
      <c r="Q137" s="3"/>
      <c r="R137">
        <f t="shared" si="91"/>
        <v>-118.125</v>
      </c>
      <c r="S137">
        <f t="shared" si="91"/>
        <v>-118.95833333333333</v>
      </c>
      <c r="T137">
        <f t="shared" si="92"/>
        <v>33.8125</v>
      </c>
      <c r="U137">
        <f t="shared" si="92"/>
        <v>34.770833333333336</v>
      </c>
      <c r="V137">
        <f t="shared" si="109"/>
        <v>-6.0531118918661364E-3</v>
      </c>
      <c r="W137">
        <f t="shared" si="110"/>
        <v>1.4019116494164652E-2</v>
      </c>
      <c r="X137">
        <f t="shared" si="111"/>
        <v>1.3818589219026456E-2</v>
      </c>
      <c r="Y137">
        <f t="shared" si="112"/>
        <v>2.0594397268592367E-2</v>
      </c>
      <c r="Z137">
        <f t="shared" si="97"/>
        <v>131.35620861473055</v>
      </c>
      <c r="AA137">
        <f t="shared" si="113"/>
        <v>1.0000176728932193</v>
      </c>
      <c r="AB137">
        <f>SIN((S137-R137)*Radians)/SIN(Z137/Rearth)</f>
        <v>-0.70624396454393479</v>
      </c>
      <c r="AC137">
        <f>(ASIN(COS(U137*Radians)*AB137)/Radians)</f>
        <v>-35.460163504255647</v>
      </c>
      <c r="AD137">
        <f>(ASIN(COS(T137*Radians)*-AB137)/Radians)</f>
        <v>35.929690482739723</v>
      </c>
      <c r="AE137">
        <f t="shared" si="114"/>
        <v>324.53983649574434</v>
      </c>
      <c r="AF137">
        <f t="shared" si="115"/>
        <v>144.07030951726028</v>
      </c>
      <c r="AG137">
        <f t="shared" si="116"/>
        <v>180.46952697848405</v>
      </c>
    </row>
    <row r="138" spans="1:33">
      <c r="N138"/>
    </row>
    <row r="139" spans="1:33">
      <c r="A139" t="s">
        <v>64</v>
      </c>
      <c r="N139"/>
    </row>
    <row r="140" spans="1:33">
      <c r="A140" s="1">
        <v>42232</v>
      </c>
      <c r="B140" s="2"/>
      <c r="E140">
        <f t="shared" ref="E140:E154" si="117">IF(C140=1,A140+B140,)</f>
        <v>0</v>
      </c>
      <c r="F140">
        <f t="shared" ref="F140:F154" si="118">IF(D140=1,A140+B140,)</f>
        <v>0</v>
      </c>
      <c r="G140">
        <f t="shared" ref="G140:G154" si="119">IF(C140=2,A140+B140,)</f>
        <v>0</v>
      </c>
      <c r="H140">
        <f t="shared" ref="H140:H154" si="120">IF(D140=2,A140+B140,)</f>
        <v>0</v>
      </c>
      <c r="K140" t="s">
        <v>67</v>
      </c>
      <c r="L140" t="s">
        <v>32</v>
      </c>
      <c r="M140" t="s">
        <v>32</v>
      </c>
      <c r="N140" s="3">
        <f t="shared" ref="N140:N154" si="121">INT(Z140+0.5)</f>
        <v>0</v>
      </c>
      <c r="O140" s="3" t="str">
        <f t="shared" ref="O140:O154" si="122">IF(Y140=0,"",INT(AE140+0.5))</f>
        <v/>
      </c>
      <c r="P140" s="3" t="str">
        <f t="shared" ref="P140:P154" si="123">IF(Y140=0,"",INT(AF140+0.5))</f>
        <v/>
      </c>
      <c r="Q140" s="3"/>
      <c r="R140">
        <f t="shared" ref="R140:R154" si="124">IF(LEN(L140)=6,-180+(CODE(MID(L140,1,1))-CODE("A"))*20+VALUE(MID(L140,3,1))*2+(CODE(MID(L140,5,1))-CODE("a")+0.5)/12,0)</f>
        <v>-118.95833333333333</v>
      </c>
      <c r="S140">
        <f t="shared" ref="S140:S154" si="125">IF(LEN(M140)=6,-180+(CODE(MID(M140,1,1))-CODE("A"))*20+VALUE(MID(M140,3,1))*2+(CODE(MID(M140,5,1))-CODE("a")+0.5)/12,0)</f>
        <v>-118.95833333333333</v>
      </c>
      <c r="T140">
        <f t="shared" ref="T140:T154" si="126">IF(LEN(L140)=6,-90+(CODE(MID(L140,2,1))-CODE("A"))*10+VALUE(MID(L140,4,1))*1+(CODE(MID(L140,6,1))-CODE("a")+0.5)/24,0)</f>
        <v>34.770833333333336</v>
      </c>
      <c r="U140">
        <f t="shared" ref="U140:U154" si="127">IF(LEN(M140)=6,-90+(CODE(MID(M140,2,1))-CODE("A"))*10+VALUE(MID(M140,4,1))*1+(CODE(MID(M140,6,1))-CODE("a")+0.5)/24,0)</f>
        <v>34.770833333333336</v>
      </c>
      <c r="V140">
        <f t="shared" ref="V140:V154" si="128">COS(S140*Radians)*COS(U140*Radians)-COS(R140*Radians)*COS(T140*Radians)</f>
        <v>0</v>
      </c>
      <c r="W140">
        <f t="shared" ref="W140:W154" si="129">SIN(S140*Radians)*COS(U140*Radians)-SIN(R140*Radians)*COS(T140*Radians)</f>
        <v>0</v>
      </c>
      <c r="X140">
        <f t="shared" ref="X140:X154" si="130">SIN(U140*Radians)-SIN(T140*Radians)</f>
        <v>0</v>
      </c>
      <c r="Y140">
        <f t="shared" ref="Y140:Y154" si="131">SQRT(V140*V140+W140*W140+X140*X140)</f>
        <v>0</v>
      </c>
      <c r="Z140">
        <f t="shared" ref="Z140:Z154" si="132">2*ASIN(Y140/2)*Rearth</f>
        <v>0</v>
      </c>
      <c r="AA140">
        <f t="shared" ref="AA140:AA154" si="133">IFERROR(Z140/Rearth/Y140,0)</f>
        <v>0</v>
      </c>
      <c r="AB140" t="e">
        <f t="shared" ref="AB140:AB154" si="134">SIN((S140-R140)*Radians)/SIN(Z140/Rearth)</f>
        <v>#DIV/0!</v>
      </c>
      <c r="AC140" t="e">
        <f t="shared" ref="AC140:AC154" si="135">(ASIN(COS(U140*Radians)*AB140)/Radians)</f>
        <v>#DIV/0!</v>
      </c>
      <c r="AD140" t="e">
        <f t="shared" ref="AD140:AD154" si="136">(ASIN(COS(T140*Radians)*-AB140)/Radians)</f>
        <v>#DIV/0!</v>
      </c>
      <c r="AE140" t="e">
        <f t="shared" ref="AE140:AE154" si="137">IF(X140&lt;0,180-AC140,IF(AC140&lt;0,360+AC140,AC140))</f>
        <v>#DIV/0!</v>
      </c>
      <c r="AF140" t="e">
        <f t="shared" ref="AF140:AF154" si="138">IF(X140&gt;0,180-AD140,IF(AD140&lt;0,360+AD140, AD140))</f>
        <v>#DIV/0!</v>
      </c>
      <c r="AG140" t="e">
        <f t="shared" ref="AG140:AG154" si="139">AE140-AF140</f>
        <v>#DIV/0!</v>
      </c>
    </row>
    <row r="141" spans="1:33">
      <c r="A141" s="1">
        <v>42232</v>
      </c>
      <c r="B141" s="2"/>
      <c r="E141">
        <f t="shared" si="117"/>
        <v>0</v>
      </c>
      <c r="F141">
        <f t="shared" si="118"/>
        <v>0</v>
      </c>
      <c r="G141">
        <f t="shared" si="119"/>
        <v>0</v>
      </c>
      <c r="H141">
        <f t="shared" si="120"/>
        <v>0</v>
      </c>
      <c r="K141" t="s">
        <v>67</v>
      </c>
      <c r="L141" t="s">
        <v>45</v>
      </c>
      <c r="M141" t="s">
        <v>32</v>
      </c>
      <c r="N141" s="3">
        <f t="shared" si="121"/>
        <v>71</v>
      </c>
      <c r="O141" s="3">
        <f t="shared" si="122"/>
        <v>311</v>
      </c>
      <c r="P141" s="3">
        <f t="shared" si="123"/>
        <v>131</v>
      </c>
      <c r="Q141" s="3"/>
      <c r="R141">
        <f t="shared" si="124"/>
        <v>-118.375</v>
      </c>
      <c r="S141">
        <f t="shared" si="125"/>
        <v>-118.95833333333333</v>
      </c>
      <c r="T141">
        <f t="shared" si="126"/>
        <v>34.354166666666664</v>
      </c>
      <c r="U141">
        <f t="shared" si="127"/>
        <v>34.770833333333336</v>
      </c>
      <c r="V141">
        <f t="shared" si="128"/>
        <v>-5.3773801991965908E-3</v>
      </c>
      <c r="W141">
        <f t="shared" si="129"/>
        <v>7.6417833237505395E-3</v>
      </c>
      <c r="X141">
        <f t="shared" si="130"/>
        <v>5.9887048504712048E-3</v>
      </c>
      <c r="Y141">
        <f t="shared" si="131"/>
        <v>1.109854296562935E-2</v>
      </c>
      <c r="Z141">
        <f t="shared" si="132"/>
        <v>70.788390852842554</v>
      </c>
      <c r="AA141">
        <f t="shared" si="133"/>
        <v>1.0000051324734551</v>
      </c>
      <c r="AB141">
        <f t="shared" si="134"/>
        <v>-0.91733376272701106</v>
      </c>
      <c r="AC141">
        <f t="shared" si="135"/>
        <v>-48.897464761315774</v>
      </c>
      <c r="AD141">
        <f t="shared" si="136"/>
        <v>49.2283967353412</v>
      </c>
      <c r="AE141">
        <f t="shared" si="137"/>
        <v>311.10253523868425</v>
      </c>
      <c r="AF141">
        <f t="shared" si="138"/>
        <v>130.77160326465881</v>
      </c>
      <c r="AG141">
        <f t="shared" si="139"/>
        <v>180.33093197402545</v>
      </c>
    </row>
    <row r="142" spans="1:33">
      <c r="A142" s="1">
        <v>42232</v>
      </c>
      <c r="B142" s="2"/>
      <c r="E142">
        <f t="shared" si="117"/>
        <v>0</v>
      </c>
      <c r="F142">
        <f t="shared" si="118"/>
        <v>0</v>
      </c>
      <c r="G142">
        <f t="shared" si="119"/>
        <v>0</v>
      </c>
      <c r="H142">
        <f t="shared" si="120"/>
        <v>0</v>
      </c>
      <c r="K142" t="s">
        <v>67</v>
      </c>
      <c r="L142" t="s">
        <v>41</v>
      </c>
      <c r="M142" t="s">
        <v>32</v>
      </c>
      <c r="N142" s="3">
        <f t="shared" si="121"/>
        <v>131</v>
      </c>
      <c r="O142" s="3">
        <f t="shared" si="122"/>
        <v>325</v>
      </c>
      <c r="P142" s="3">
        <f t="shared" si="123"/>
        <v>144</v>
      </c>
      <c r="Q142" s="3"/>
      <c r="R142">
        <f t="shared" si="124"/>
        <v>-118.125</v>
      </c>
      <c r="S142">
        <f t="shared" si="125"/>
        <v>-118.95833333333333</v>
      </c>
      <c r="T142">
        <f t="shared" si="126"/>
        <v>33.8125</v>
      </c>
      <c r="U142">
        <f t="shared" si="127"/>
        <v>34.770833333333336</v>
      </c>
      <c r="V142">
        <f t="shared" si="128"/>
        <v>-6.0531118918661364E-3</v>
      </c>
      <c r="W142">
        <f t="shared" si="129"/>
        <v>1.4019116494164652E-2</v>
      </c>
      <c r="X142">
        <f t="shared" si="130"/>
        <v>1.3818589219026456E-2</v>
      </c>
      <c r="Y142">
        <f t="shared" si="131"/>
        <v>2.0594397268592367E-2</v>
      </c>
      <c r="Z142">
        <f t="shared" si="132"/>
        <v>131.35620861473055</v>
      </c>
      <c r="AA142">
        <f t="shared" si="133"/>
        <v>1.0000176728932193</v>
      </c>
      <c r="AB142">
        <f t="shared" si="134"/>
        <v>-0.70624396454393479</v>
      </c>
      <c r="AC142">
        <f t="shared" si="135"/>
        <v>-35.460163504255647</v>
      </c>
      <c r="AD142">
        <f t="shared" si="136"/>
        <v>35.929690482739723</v>
      </c>
      <c r="AE142">
        <f t="shared" si="137"/>
        <v>324.53983649574434</v>
      </c>
      <c r="AF142">
        <f t="shared" si="138"/>
        <v>144.07030951726028</v>
      </c>
      <c r="AG142">
        <f t="shared" si="139"/>
        <v>180.46952697848405</v>
      </c>
    </row>
    <row r="143" spans="1:33">
      <c r="A143" s="1">
        <v>42232</v>
      </c>
      <c r="B143" s="2"/>
      <c r="E143">
        <f t="shared" si="117"/>
        <v>0</v>
      </c>
      <c r="F143">
        <f t="shared" si="118"/>
        <v>0</v>
      </c>
      <c r="G143">
        <f t="shared" si="119"/>
        <v>0</v>
      </c>
      <c r="H143">
        <f t="shared" si="120"/>
        <v>0</v>
      </c>
      <c r="K143" t="s">
        <v>65</v>
      </c>
      <c r="L143" t="s">
        <v>32</v>
      </c>
      <c r="M143" t="s">
        <v>149</v>
      </c>
      <c r="N143" s="3">
        <f t="shared" si="121"/>
        <v>124</v>
      </c>
      <c r="O143" s="3">
        <f t="shared" si="122"/>
        <v>154</v>
      </c>
      <c r="P143" s="3">
        <f t="shared" si="123"/>
        <v>334</v>
      </c>
      <c r="Q143" s="3"/>
      <c r="R143">
        <f t="shared" si="124"/>
        <v>-118.95833333333333</v>
      </c>
      <c r="S143">
        <f t="shared" si="125"/>
        <v>-118.375</v>
      </c>
      <c r="T143">
        <f t="shared" si="126"/>
        <v>34.770833333333336</v>
      </c>
      <c r="U143">
        <f t="shared" si="127"/>
        <v>33.770833333333336</v>
      </c>
      <c r="V143">
        <f t="shared" si="128"/>
        <v>2.6673834804540331E-3</v>
      </c>
      <c r="W143">
        <f t="shared" si="129"/>
        <v>-1.2659048696745834E-2</v>
      </c>
      <c r="X143">
        <f t="shared" si="130"/>
        <v>-1.4422956997910075E-2</v>
      </c>
      <c r="Y143">
        <f t="shared" si="131"/>
        <v>1.9374935796072839E-2</v>
      </c>
      <c r="Z143">
        <f t="shared" si="132"/>
        <v>123.57792782862644</v>
      </c>
      <c r="AA143">
        <f t="shared" si="133"/>
        <v>1.0000156418329611</v>
      </c>
      <c r="AB143">
        <f t="shared" si="134"/>
        <v>0.52549279559881756</v>
      </c>
      <c r="AC143">
        <f t="shared" si="135"/>
        <v>25.901485236505582</v>
      </c>
      <c r="AD143">
        <f t="shared" si="136"/>
        <v>-25.57299261349149</v>
      </c>
      <c r="AE143">
        <f t="shared" si="137"/>
        <v>154.09851476349442</v>
      </c>
      <c r="AF143">
        <f t="shared" si="138"/>
        <v>334.42700738650854</v>
      </c>
      <c r="AG143">
        <f t="shared" si="139"/>
        <v>-180.32849262301411</v>
      </c>
    </row>
    <row r="144" spans="1:33">
      <c r="A144" s="1">
        <v>42232</v>
      </c>
      <c r="B144" s="2"/>
      <c r="E144">
        <f t="shared" si="117"/>
        <v>0</v>
      </c>
      <c r="F144">
        <f t="shared" si="118"/>
        <v>0</v>
      </c>
      <c r="G144">
        <f t="shared" si="119"/>
        <v>0</v>
      </c>
      <c r="H144">
        <f t="shared" si="120"/>
        <v>0</v>
      </c>
      <c r="K144" t="s">
        <v>65</v>
      </c>
      <c r="L144" t="s">
        <v>45</v>
      </c>
      <c r="M144" t="s">
        <v>149</v>
      </c>
      <c r="N144" s="3">
        <f t="shared" si="121"/>
        <v>65</v>
      </c>
      <c r="O144" s="3">
        <f t="shared" si="122"/>
        <v>180</v>
      </c>
      <c r="P144" s="3">
        <f t="shared" si="123"/>
        <v>0</v>
      </c>
      <c r="Q144" s="3"/>
      <c r="R144">
        <f t="shared" si="124"/>
        <v>-118.375</v>
      </c>
      <c r="S144">
        <f t="shared" si="125"/>
        <v>-118.375</v>
      </c>
      <c r="T144">
        <f t="shared" si="126"/>
        <v>34.354166666666664</v>
      </c>
      <c r="U144">
        <f t="shared" si="127"/>
        <v>33.770833333333336</v>
      </c>
      <c r="V144">
        <f t="shared" si="128"/>
        <v>-2.7099967187425578E-3</v>
      </c>
      <c r="W144">
        <f t="shared" si="129"/>
        <v>-5.0172653729952943E-3</v>
      </c>
      <c r="X144">
        <f t="shared" si="130"/>
        <v>-8.4342521474388699E-3</v>
      </c>
      <c r="Y144">
        <f t="shared" si="131"/>
        <v>1.0181043331860946E-2</v>
      </c>
      <c r="Z144">
        <f t="shared" si="132"/>
        <v>64.936369629408745</v>
      </c>
      <c r="AA144">
        <f t="shared" si="133"/>
        <v>1.0000043189521688</v>
      </c>
      <c r="AB144">
        <f t="shared" si="134"/>
        <v>0</v>
      </c>
      <c r="AC144">
        <f t="shared" si="135"/>
        <v>0</v>
      </c>
      <c r="AD144">
        <f t="shared" si="136"/>
        <v>0</v>
      </c>
      <c r="AE144">
        <f t="shared" si="137"/>
        <v>180</v>
      </c>
      <c r="AF144">
        <f t="shared" si="138"/>
        <v>0</v>
      </c>
      <c r="AG144">
        <f t="shared" si="139"/>
        <v>180</v>
      </c>
    </row>
    <row r="145" spans="1:33">
      <c r="A145" s="1">
        <v>42232</v>
      </c>
      <c r="B145" s="2"/>
      <c r="E145">
        <f t="shared" si="117"/>
        <v>0</v>
      </c>
      <c r="F145">
        <f t="shared" si="118"/>
        <v>0</v>
      </c>
      <c r="G145">
        <f t="shared" si="119"/>
        <v>0</v>
      </c>
      <c r="H145">
        <f t="shared" si="120"/>
        <v>0</v>
      </c>
      <c r="K145" t="s">
        <v>65</v>
      </c>
      <c r="L145" t="s">
        <v>41</v>
      </c>
      <c r="M145" t="s">
        <v>149</v>
      </c>
      <c r="N145" s="3">
        <f t="shared" si="121"/>
        <v>24</v>
      </c>
      <c r="O145" s="3">
        <f t="shared" si="122"/>
        <v>259</v>
      </c>
      <c r="P145" s="3">
        <f t="shared" si="123"/>
        <v>79</v>
      </c>
      <c r="Q145" s="3"/>
      <c r="R145">
        <f t="shared" si="124"/>
        <v>-118.125</v>
      </c>
      <c r="S145">
        <f t="shared" si="125"/>
        <v>-118.375</v>
      </c>
      <c r="T145">
        <f t="shared" si="126"/>
        <v>33.8125</v>
      </c>
      <c r="U145">
        <f t="shared" si="127"/>
        <v>33.770833333333336</v>
      </c>
      <c r="V145">
        <f t="shared" si="128"/>
        <v>-3.3857284114121033E-3</v>
      </c>
      <c r="W145">
        <f t="shared" si="129"/>
        <v>1.360067797418818E-3</v>
      </c>
      <c r="X145">
        <f t="shared" si="130"/>
        <v>-6.0436777888361881E-4</v>
      </c>
      <c r="Y145">
        <f t="shared" si="131"/>
        <v>3.6984052916860691E-3</v>
      </c>
      <c r="Z145">
        <f t="shared" si="132"/>
        <v>23.588949075845211</v>
      </c>
      <c r="AA145">
        <f t="shared" si="133"/>
        <v>1.000000569925948</v>
      </c>
      <c r="AB145">
        <f t="shared" si="134"/>
        <v>-1.1797832852046801</v>
      </c>
      <c r="AC145">
        <f t="shared" si="135"/>
        <v>-78.72954130340446</v>
      </c>
      <c r="AD145">
        <f t="shared" si="136"/>
        <v>78.590497454894745</v>
      </c>
      <c r="AE145">
        <f t="shared" si="137"/>
        <v>258.72954130340446</v>
      </c>
      <c r="AF145">
        <f t="shared" si="138"/>
        <v>78.590497454894745</v>
      </c>
      <c r="AG145">
        <f t="shared" si="139"/>
        <v>180.13904384850971</v>
      </c>
    </row>
    <row r="146" spans="1:33">
      <c r="A146" s="1">
        <v>42232</v>
      </c>
      <c r="B146" s="2"/>
      <c r="E146">
        <f t="shared" si="117"/>
        <v>0</v>
      </c>
      <c r="F146">
        <f t="shared" si="118"/>
        <v>0</v>
      </c>
      <c r="G146">
        <f t="shared" si="119"/>
        <v>0</v>
      </c>
      <c r="H146">
        <f t="shared" si="120"/>
        <v>0</v>
      </c>
      <c r="K146" t="s">
        <v>68</v>
      </c>
      <c r="L146" t="s">
        <v>32</v>
      </c>
      <c r="M146" t="s">
        <v>27</v>
      </c>
      <c r="N146" s="3">
        <f t="shared" si="121"/>
        <v>297</v>
      </c>
      <c r="O146" s="3">
        <f t="shared" si="122"/>
        <v>141</v>
      </c>
      <c r="P146" s="3">
        <f t="shared" si="123"/>
        <v>322</v>
      </c>
      <c r="Q146" s="3"/>
      <c r="R146">
        <f t="shared" si="124"/>
        <v>-118.95833333333333</v>
      </c>
      <c r="S146">
        <f t="shared" si="125"/>
        <v>-116.95833333333333</v>
      </c>
      <c r="T146">
        <f t="shared" si="126"/>
        <v>34.770833333333336</v>
      </c>
      <c r="U146">
        <f t="shared" si="127"/>
        <v>32.6875</v>
      </c>
      <c r="V146">
        <f t="shared" si="128"/>
        <v>1.617330027408298E-2</v>
      </c>
      <c r="W146">
        <f t="shared" si="129"/>
        <v>-3.1437555786268834E-2</v>
      </c>
      <c r="X146">
        <f t="shared" si="130"/>
        <v>-3.0238765717415905E-2</v>
      </c>
      <c r="Y146">
        <f t="shared" si="131"/>
        <v>4.6521806797277174E-2</v>
      </c>
      <c r="Z146">
        <f t="shared" si="132"/>
        <v>296.74922167592399</v>
      </c>
      <c r="AA146">
        <f t="shared" si="133"/>
        <v>1.0000902002349532</v>
      </c>
      <c r="AB146">
        <f t="shared" si="134"/>
        <v>0.75037803704769501</v>
      </c>
      <c r="AC146">
        <f t="shared" si="135"/>
        <v>39.163805568436857</v>
      </c>
      <c r="AD146">
        <f t="shared" si="136"/>
        <v>-38.053008277014825</v>
      </c>
      <c r="AE146">
        <f t="shared" si="137"/>
        <v>140.83619443156314</v>
      </c>
      <c r="AF146">
        <f t="shared" si="138"/>
        <v>321.94699172298516</v>
      </c>
      <c r="AG146">
        <f t="shared" si="139"/>
        <v>-181.11079729142202</v>
      </c>
    </row>
    <row r="147" spans="1:33">
      <c r="A147" s="1">
        <v>42232</v>
      </c>
      <c r="B147" s="2"/>
      <c r="E147">
        <f t="shared" si="117"/>
        <v>0</v>
      </c>
      <c r="F147">
        <f t="shared" si="118"/>
        <v>0</v>
      </c>
      <c r="G147">
        <f t="shared" si="119"/>
        <v>0</v>
      </c>
      <c r="H147">
        <f t="shared" si="120"/>
        <v>0</v>
      </c>
      <c r="K147" t="s">
        <v>68</v>
      </c>
      <c r="L147" t="s">
        <v>45</v>
      </c>
      <c r="M147" t="s">
        <v>27</v>
      </c>
      <c r="N147" s="3">
        <f t="shared" si="121"/>
        <v>227</v>
      </c>
      <c r="O147" s="3">
        <f t="shared" si="122"/>
        <v>144</v>
      </c>
      <c r="P147" s="3">
        <f t="shared" si="123"/>
        <v>325</v>
      </c>
      <c r="Q147" s="3"/>
      <c r="R147">
        <f t="shared" si="124"/>
        <v>-118.375</v>
      </c>
      <c r="S147">
        <f t="shared" si="125"/>
        <v>-116.95833333333333</v>
      </c>
      <c r="T147">
        <f t="shared" si="126"/>
        <v>34.354166666666664</v>
      </c>
      <c r="U147">
        <f t="shared" si="127"/>
        <v>32.6875</v>
      </c>
      <c r="V147">
        <f t="shared" si="128"/>
        <v>1.0795920074886389E-2</v>
      </c>
      <c r="W147">
        <f t="shared" si="129"/>
        <v>-2.3795772462518294E-2</v>
      </c>
      <c r="X147">
        <f t="shared" si="130"/>
        <v>-2.42500608669447E-2</v>
      </c>
      <c r="Y147">
        <f t="shared" si="131"/>
        <v>3.5649069123916848E-2</v>
      </c>
      <c r="Z147">
        <f t="shared" si="132"/>
        <v>227.38668853582922</v>
      </c>
      <c r="AA147">
        <f t="shared" si="133"/>
        <v>1.0000529599108228</v>
      </c>
      <c r="AB147">
        <f t="shared" si="134"/>
        <v>0.693619986518489</v>
      </c>
      <c r="AC147">
        <f t="shared" si="135"/>
        <v>35.716174288195575</v>
      </c>
      <c r="AD147">
        <f t="shared" si="136"/>
        <v>-34.933723605509776</v>
      </c>
      <c r="AE147">
        <f t="shared" si="137"/>
        <v>144.28382571180441</v>
      </c>
      <c r="AF147">
        <f t="shared" si="138"/>
        <v>325.06627639449022</v>
      </c>
      <c r="AG147">
        <f t="shared" si="139"/>
        <v>-180.78245068268581</v>
      </c>
    </row>
    <row r="148" spans="1:33">
      <c r="A148" s="1">
        <v>42232</v>
      </c>
      <c r="B148" s="2"/>
      <c r="E148">
        <f t="shared" si="117"/>
        <v>0</v>
      </c>
      <c r="F148">
        <f t="shared" si="118"/>
        <v>0</v>
      </c>
      <c r="G148">
        <f t="shared" si="119"/>
        <v>0</v>
      </c>
      <c r="H148">
        <f t="shared" si="120"/>
        <v>0</v>
      </c>
      <c r="K148" t="s">
        <v>68</v>
      </c>
      <c r="L148" t="s">
        <v>41</v>
      </c>
      <c r="M148" t="s">
        <v>27</v>
      </c>
      <c r="N148" s="3">
        <f t="shared" si="121"/>
        <v>166</v>
      </c>
      <c r="O148" s="3">
        <f t="shared" si="122"/>
        <v>139</v>
      </c>
      <c r="P148" s="3">
        <f t="shared" si="123"/>
        <v>319</v>
      </c>
      <c r="Q148" s="3"/>
      <c r="R148">
        <f t="shared" si="124"/>
        <v>-118.125</v>
      </c>
      <c r="S148">
        <f t="shared" si="125"/>
        <v>-116.95833333333333</v>
      </c>
      <c r="T148">
        <f t="shared" si="126"/>
        <v>33.8125</v>
      </c>
      <c r="U148">
        <f t="shared" si="127"/>
        <v>32.6875</v>
      </c>
      <c r="V148">
        <f t="shared" si="128"/>
        <v>1.0120188382216844E-2</v>
      </c>
      <c r="W148">
        <f t="shared" si="129"/>
        <v>-1.7418439292104182E-2</v>
      </c>
      <c r="X148">
        <f t="shared" si="130"/>
        <v>-1.6420176498389449E-2</v>
      </c>
      <c r="Y148">
        <f t="shared" si="131"/>
        <v>2.5989275413187973E-2</v>
      </c>
      <c r="Z148">
        <f t="shared" si="132"/>
        <v>165.76782461524158</v>
      </c>
      <c r="AA148">
        <f t="shared" si="133"/>
        <v>1.0000281455736122</v>
      </c>
      <c r="AB148">
        <f t="shared" si="134"/>
        <v>0.78349574998572802</v>
      </c>
      <c r="AC148">
        <f t="shared" si="135"/>
        <v>41.255078273894277</v>
      </c>
      <c r="AD148">
        <f t="shared" si="136"/>
        <v>-40.615356553483593</v>
      </c>
      <c r="AE148">
        <f t="shared" si="137"/>
        <v>138.74492172610573</v>
      </c>
      <c r="AF148">
        <f t="shared" si="138"/>
        <v>319.38464344651641</v>
      </c>
      <c r="AG148">
        <f t="shared" si="139"/>
        <v>-180.63972172041068</v>
      </c>
    </row>
    <row r="149" spans="1:33">
      <c r="A149" s="1">
        <v>42232</v>
      </c>
      <c r="B149" s="2"/>
      <c r="E149">
        <f t="shared" si="117"/>
        <v>0</v>
      </c>
      <c r="F149">
        <f t="shared" si="118"/>
        <v>0</v>
      </c>
      <c r="G149">
        <f t="shared" si="119"/>
        <v>0</v>
      </c>
      <c r="H149">
        <f t="shared" si="120"/>
        <v>0</v>
      </c>
      <c r="K149" t="s">
        <v>145</v>
      </c>
      <c r="L149" t="s">
        <v>32</v>
      </c>
      <c r="M149" t="s">
        <v>147</v>
      </c>
      <c r="N149" s="3">
        <f t="shared" si="121"/>
        <v>174</v>
      </c>
      <c r="O149" s="3">
        <f t="shared" si="122"/>
        <v>131</v>
      </c>
      <c r="P149" s="3">
        <f t="shared" si="123"/>
        <v>312</v>
      </c>
      <c r="Q149" s="3"/>
      <c r="R149">
        <f t="shared" si="124"/>
        <v>-118.95833333333333</v>
      </c>
      <c r="S149">
        <f t="shared" si="125"/>
        <v>-117.54166666666667</v>
      </c>
      <c r="T149">
        <f t="shared" si="126"/>
        <v>34.770833333333336</v>
      </c>
      <c r="U149">
        <f t="shared" si="127"/>
        <v>33.729166666666664</v>
      </c>
      <c r="V149">
        <f t="shared" si="128"/>
        <v>1.3159695154570716E-2</v>
      </c>
      <c r="W149">
        <f t="shared" si="129"/>
        <v>-1.8685520604647787E-2</v>
      </c>
      <c r="X149">
        <f t="shared" si="130"/>
        <v>-1.5027618749792859E-2</v>
      </c>
      <c r="Y149">
        <f t="shared" si="131"/>
        <v>2.7352432837264677E-2</v>
      </c>
      <c r="Z149">
        <f t="shared" si="132"/>
        <v>174.46300276883832</v>
      </c>
      <c r="AA149">
        <f t="shared" si="133"/>
        <v>1.0000311757733131</v>
      </c>
      <c r="AB149">
        <f t="shared" si="134"/>
        <v>0.90395216547012258</v>
      </c>
      <c r="AC149">
        <f t="shared" si="135"/>
        <v>48.745786297491655</v>
      </c>
      <c r="AD149">
        <f t="shared" si="136"/>
        <v>-47.948418619354861</v>
      </c>
      <c r="AE149">
        <f t="shared" si="137"/>
        <v>131.25421370250834</v>
      </c>
      <c r="AF149">
        <f t="shared" si="138"/>
        <v>312.05158138064513</v>
      </c>
      <c r="AG149">
        <f t="shared" si="139"/>
        <v>-180.79736767813679</v>
      </c>
    </row>
    <row r="150" spans="1:33">
      <c r="A150" s="1">
        <v>42232</v>
      </c>
      <c r="B150" s="2"/>
      <c r="E150">
        <f t="shared" si="117"/>
        <v>0</v>
      </c>
      <c r="F150">
        <f t="shared" si="118"/>
        <v>0</v>
      </c>
      <c r="G150">
        <f t="shared" si="119"/>
        <v>0</v>
      </c>
      <c r="H150">
        <f t="shared" si="120"/>
        <v>0</v>
      </c>
      <c r="K150" t="s">
        <v>145</v>
      </c>
      <c r="L150" t="s">
        <v>45</v>
      </c>
      <c r="M150" t="s">
        <v>147</v>
      </c>
      <c r="N150" s="3">
        <f t="shared" si="121"/>
        <v>104</v>
      </c>
      <c r="O150" s="3">
        <f t="shared" si="122"/>
        <v>132</v>
      </c>
      <c r="P150" s="3">
        <f t="shared" si="123"/>
        <v>312</v>
      </c>
      <c r="Q150" s="3"/>
      <c r="R150">
        <f t="shared" si="124"/>
        <v>-118.375</v>
      </c>
      <c r="S150">
        <f t="shared" si="125"/>
        <v>-117.54166666666667</v>
      </c>
      <c r="T150">
        <f t="shared" si="126"/>
        <v>34.354166666666664</v>
      </c>
      <c r="U150">
        <f t="shared" si="127"/>
        <v>33.729166666666664</v>
      </c>
      <c r="V150">
        <f t="shared" si="128"/>
        <v>7.7823149553741255E-3</v>
      </c>
      <c r="W150">
        <f t="shared" si="129"/>
        <v>-1.1043737280897248E-2</v>
      </c>
      <c r="X150">
        <f t="shared" si="130"/>
        <v>-9.0389138993216545E-3</v>
      </c>
      <c r="Y150">
        <f t="shared" si="131"/>
        <v>1.6255169137030526E-2</v>
      </c>
      <c r="Z150">
        <f t="shared" si="132"/>
        <v>103.67883719857747</v>
      </c>
      <c r="AA150">
        <f t="shared" si="133"/>
        <v>1.0000110099324366</v>
      </c>
      <c r="AB150">
        <f t="shared" si="134"/>
        <v>0.89475402688743655</v>
      </c>
      <c r="AC150">
        <f t="shared" si="135"/>
        <v>48.085411886102527</v>
      </c>
      <c r="AD150">
        <f t="shared" si="136"/>
        <v>-47.618902926893448</v>
      </c>
      <c r="AE150">
        <f t="shared" si="137"/>
        <v>131.91458811389748</v>
      </c>
      <c r="AF150">
        <f t="shared" si="138"/>
        <v>312.38109707310656</v>
      </c>
      <c r="AG150">
        <f t="shared" si="139"/>
        <v>-180.46650895920908</v>
      </c>
    </row>
    <row r="151" spans="1:33">
      <c r="A151" s="1">
        <v>42232</v>
      </c>
      <c r="B151" s="2"/>
      <c r="E151">
        <f t="shared" si="117"/>
        <v>0</v>
      </c>
      <c r="F151">
        <f t="shared" si="118"/>
        <v>0</v>
      </c>
      <c r="G151">
        <f t="shared" si="119"/>
        <v>0</v>
      </c>
      <c r="H151">
        <f t="shared" si="120"/>
        <v>0</v>
      </c>
      <c r="K151" t="s">
        <v>145</v>
      </c>
      <c r="L151" t="s">
        <v>41</v>
      </c>
      <c r="M151" t="s">
        <v>147</v>
      </c>
      <c r="N151" s="3">
        <f t="shared" si="121"/>
        <v>55</v>
      </c>
      <c r="O151" s="3">
        <f t="shared" si="122"/>
        <v>100</v>
      </c>
      <c r="P151" s="3">
        <f t="shared" si="123"/>
        <v>280</v>
      </c>
      <c r="Q151" s="3"/>
      <c r="R151">
        <f t="shared" si="124"/>
        <v>-118.125</v>
      </c>
      <c r="S151">
        <f t="shared" si="125"/>
        <v>-117.54166666666667</v>
      </c>
      <c r="T151">
        <f t="shared" si="126"/>
        <v>33.8125</v>
      </c>
      <c r="U151">
        <f t="shared" si="127"/>
        <v>33.729166666666664</v>
      </c>
      <c r="V151">
        <f t="shared" si="128"/>
        <v>7.10658326270458E-3</v>
      </c>
      <c r="W151">
        <f t="shared" si="129"/>
        <v>-4.6664041104831355E-3</v>
      </c>
      <c r="X151">
        <f t="shared" si="130"/>
        <v>-1.2090295307664034E-3</v>
      </c>
      <c r="Y151">
        <f t="shared" si="131"/>
        <v>8.5872350263837549E-3</v>
      </c>
      <c r="Z151">
        <f t="shared" si="132"/>
        <v>54.770729734801918</v>
      </c>
      <c r="AA151">
        <f t="shared" si="133"/>
        <v>1.0000030725507145</v>
      </c>
      <c r="AB151">
        <f t="shared" si="134"/>
        <v>1.1855976029030975</v>
      </c>
      <c r="AC151">
        <f t="shared" si="135"/>
        <v>80.410924902028185</v>
      </c>
      <c r="AD151">
        <f t="shared" si="136"/>
        <v>-80.086663906649022</v>
      </c>
      <c r="AE151">
        <f t="shared" si="137"/>
        <v>99.589075097971815</v>
      </c>
      <c r="AF151">
        <f t="shared" si="138"/>
        <v>279.91333609335095</v>
      </c>
      <c r="AG151">
        <f t="shared" si="139"/>
        <v>-180.32426099537912</v>
      </c>
    </row>
    <row r="152" spans="1:33">
      <c r="A152" s="1">
        <v>42232</v>
      </c>
      <c r="B152" s="2"/>
      <c r="E152">
        <f t="shared" si="117"/>
        <v>0</v>
      </c>
      <c r="F152">
        <f t="shared" si="118"/>
        <v>0</v>
      </c>
      <c r="G152">
        <f t="shared" si="119"/>
        <v>0</v>
      </c>
      <c r="H152">
        <f t="shared" si="120"/>
        <v>0</v>
      </c>
      <c r="K152" t="s">
        <v>146</v>
      </c>
      <c r="L152" t="s">
        <v>32</v>
      </c>
      <c r="M152" t="s">
        <v>148</v>
      </c>
      <c r="N152" s="3">
        <f t="shared" si="121"/>
        <v>493</v>
      </c>
      <c r="O152" s="3">
        <f t="shared" si="122"/>
        <v>326</v>
      </c>
      <c r="P152" s="3">
        <f t="shared" si="123"/>
        <v>144</v>
      </c>
      <c r="Q152" s="3"/>
      <c r="R152">
        <f t="shared" si="124"/>
        <v>-118.95833333333333</v>
      </c>
      <c r="S152">
        <f t="shared" si="125"/>
        <v>-122.125</v>
      </c>
      <c r="T152">
        <f t="shared" si="126"/>
        <v>34.770833333333336</v>
      </c>
      <c r="U152">
        <f t="shared" si="127"/>
        <v>38.395833333333336</v>
      </c>
      <c r="V152">
        <f t="shared" si="128"/>
        <v>-1.9047985088938957E-2</v>
      </c>
      <c r="W152">
        <f t="shared" si="129"/>
        <v>5.4996320370287677E-2</v>
      </c>
      <c r="X152">
        <f t="shared" si="130"/>
        <v>5.0795302672594356E-2</v>
      </c>
      <c r="Y152">
        <f t="shared" si="131"/>
        <v>7.7250137629781807E-2</v>
      </c>
      <c r="Z152">
        <f t="shared" si="132"/>
        <v>492.8345558896678</v>
      </c>
      <c r="AA152">
        <f t="shared" si="133"/>
        <v>1.0002488164033962</v>
      </c>
      <c r="AB152">
        <f t="shared" si="134"/>
        <v>-0.71562175527578076</v>
      </c>
      <c r="AC152">
        <f t="shared" si="135"/>
        <v>-34.115321835928832</v>
      </c>
      <c r="AD152">
        <f t="shared" si="136"/>
        <v>36.003882203589363</v>
      </c>
      <c r="AE152">
        <f t="shared" si="137"/>
        <v>325.88467816407115</v>
      </c>
      <c r="AF152">
        <f t="shared" si="138"/>
        <v>143.99611779641063</v>
      </c>
      <c r="AG152">
        <f t="shared" si="139"/>
        <v>181.88856036766052</v>
      </c>
    </row>
    <row r="153" spans="1:33">
      <c r="A153" s="1">
        <v>42232</v>
      </c>
      <c r="B153" s="2"/>
      <c r="E153">
        <f t="shared" si="117"/>
        <v>0</v>
      </c>
      <c r="F153">
        <f t="shared" si="118"/>
        <v>0</v>
      </c>
      <c r="G153">
        <f t="shared" si="119"/>
        <v>0</v>
      </c>
      <c r="H153">
        <f t="shared" si="120"/>
        <v>0</v>
      </c>
      <c r="K153" t="s">
        <v>146</v>
      </c>
      <c r="L153" t="s">
        <v>45</v>
      </c>
      <c r="M153" t="s">
        <v>148</v>
      </c>
      <c r="N153" s="3">
        <f t="shared" si="121"/>
        <v>561</v>
      </c>
      <c r="O153" s="3">
        <f t="shared" si="122"/>
        <v>324</v>
      </c>
      <c r="P153" s="3">
        <f t="shared" si="123"/>
        <v>142</v>
      </c>
      <c r="Q153" s="3"/>
      <c r="R153">
        <f t="shared" si="124"/>
        <v>-118.375</v>
      </c>
      <c r="S153">
        <f t="shared" si="125"/>
        <v>-122.125</v>
      </c>
      <c r="T153">
        <f t="shared" si="126"/>
        <v>34.354166666666664</v>
      </c>
      <c r="U153">
        <f t="shared" si="127"/>
        <v>38.395833333333336</v>
      </c>
      <c r="V153">
        <f t="shared" si="128"/>
        <v>-2.4425365288135548E-2</v>
      </c>
      <c r="W153">
        <f t="shared" si="129"/>
        <v>6.2638103694038216E-2</v>
      </c>
      <c r="X153">
        <f t="shared" si="130"/>
        <v>5.6784007523065561E-2</v>
      </c>
      <c r="Y153">
        <f t="shared" si="131"/>
        <v>8.8003147751790717E-2</v>
      </c>
      <c r="Z153">
        <f t="shared" si="132"/>
        <v>561.47741529033044</v>
      </c>
      <c r="AA153">
        <f t="shared" si="133"/>
        <v>1.0003229712224551</v>
      </c>
      <c r="AB153">
        <f t="shared" si="134"/>
        <v>-0.74391130032489572</v>
      </c>
      <c r="AC153">
        <f t="shared" si="135"/>
        <v>-35.664082623972959</v>
      </c>
      <c r="AD153">
        <f t="shared" si="136"/>
        <v>37.889985010712756</v>
      </c>
      <c r="AE153">
        <f t="shared" si="137"/>
        <v>324.33591737602706</v>
      </c>
      <c r="AF153">
        <f t="shared" si="138"/>
        <v>142.11001498928724</v>
      </c>
      <c r="AG153">
        <f t="shared" si="139"/>
        <v>182.22590238673982</v>
      </c>
    </row>
    <row r="154" spans="1:33">
      <c r="A154" s="1">
        <v>42232</v>
      </c>
      <c r="B154" s="2"/>
      <c r="E154">
        <f t="shared" si="117"/>
        <v>0</v>
      </c>
      <c r="F154">
        <f t="shared" si="118"/>
        <v>0</v>
      </c>
      <c r="G154">
        <f t="shared" si="119"/>
        <v>0</v>
      </c>
      <c r="H154">
        <f t="shared" si="120"/>
        <v>0</v>
      </c>
      <c r="K154" t="s">
        <v>146</v>
      </c>
      <c r="L154" t="s">
        <v>41</v>
      </c>
      <c r="M154" t="s">
        <v>148</v>
      </c>
      <c r="N154" s="3">
        <f t="shared" si="121"/>
        <v>624</v>
      </c>
      <c r="O154" s="3">
        <f t="shared" si="122"/>
        <v>326</v>
      </c>
      <c r="P154" s="3">
        <f t="shared" si="123"/>
        <v>144</v>
      </c>
      <c r="Q154" s="3"/>
      <c r="R154">
        <f t="shared" si="124"/>
        <v>-118.125</v>
      </c>
      <c r="S154">
        <f t="shared" si="125"/>
        <v>-122.125</v>
      </c>
      <c r="T154">
        <f t="shared" si="126"/>
        <v>33.8125</v>
      </c>
      <c r="U154">
        <f t="shared" si="127"/>
        <v>38.395833333333336</v>
      </c>
      <c r="V154">
        <f t="shared" si="128"/>
        <v>-2.5101096980805093E-2</v>
      </c>
      <c r="W154">
        <f t="shared" si="129"/>
        <v>6.9015436864452329E-2</v>
      </c>
      <c r="X154">
        <f t="shared" si="130"/>
        <v>6.4613891891620812E-2</v>
      </c>
      <c r="Y154">
        <f t="shared" si="131"/>
        <v>9.7816923998933075E-2</v>
      </c>
      <c r="Z154">
        <f t="shared" si="132"/>
        <v>624.13873825993232</v>
      </c>
      <c r="AA154">
        <f t="shared" si="133"/>
        <v>1.0003991026928538</v>
      </c>
      <c r="AB154">
        <f t="shared" si="134"/>
        <v>-0.71398742589463726</v>
      </c>
      <c r="AC154">
        <f t="shared" si="135"/>
        <v>-34.026724042524542</v>
      </c>
      <c r="AD154">
        <f t="shared" si="136"/>
        <v>36.386256134151957</v>
      </c>
      <c r="AE154">
        <f t="shared" si="137"/>
        <v>325.97327595747544</v>
      </c>
      <c r="AF154">
        <f t="shared" si="138"/>
        <v>143.61374386584805</v>
      </c>
      <c r="AG154">
        <f t="shared" si="139"/>
        <v>182.35953209162739</v>
      </c>
    </row>
    <row r="155" spans="1:33">
      <c r="N155"/>
    </row>
    <row r="156" spans="1:33">
      <c r="N156"/>
    </row>
    <row r="157" spans="1:33">
      <c r="N157"/>
    </row>
    <row r="158" spans="1:33">
      <c r="N158"/>
    </row>
    <row r="159" spans="1:33">
      <c r="N159"/>
    </row>
    <row r="160" spans="1:33">
      <c r="A160" s="1">
        <v>42232</v>
      </c>
      <c r="B160" s="2"/>
      <c r="E160">
        <f t="shared" ref="E160:E164" si="140">IF(C160=1,A160+B160,)</f>
        <v>0</v>
      </c>
      <c r="F160">
        <f t="shared" ref="F160:F164" si="141">IF(D160=1,A160+B160,)</f>
        <v>0</v>
      </c>
      <c r="G160">
        <f t="shared" ref="G160:G164" si="142">IF(C160=2,A160+B160,)</f>
        <v>0</v>
      </c>
      <c r="H160">
        <f t="shared" ref="H160:H164" si="143">IF(D160=2,A160+B160,)</f>
        <v>0</v>
      </c>
      <c r="K160" t="s">
        <v>67</v>
      </c>
      <c r="L160" t="s">
        <v>52</v>
      </c>
      <c r="M160" t="s">
        <v>32</v>
      </c>
      <c r="N160" s="3">
        <f t="shared" ref="N160:N164" si="144">INT(Z160+0.5)</f>
        <v>91</v>
      </c>
      <c r="O160" s="3">
        <f t="shared" ref="O160:O164" si="145">IF(Y160=0,"",INT(AE160+0.5))</f>
        <v>311</v>
      </c>
      <c r="P160" s="3">
        <f t="shared" ref="P160:P164" si="146">IF(Y160=0,"",INT(AF160+0.5))</f>
        <v>131</v>
      </c>
      <c r="Q160" s="3"/>
      <c r="R160">
        <f t="shared" ref="R160:S166" si="147">IF(LEN(L160)=6,-180+(CODE(MID(L160,1,1))-CODE("A"))*20+VALUE(MID(L160,3,1))*2+(CODE(MID(L160,5,1))-CODE("a")+0.5)/12,0)</f>
        <v>-118.20833333333333</v>
      </c>
      <c r="S160">
        <f t="shared" si="147"/>
        <v>-118.95833333333333</v>
      </c>
      <c r="T160">
        <f t="shared" ref="T160:U166" si="148">IF(LEN(L160)=6,-90+(CODE(MID(L160,2,1))-CODE("A"))*10+VALUE(MID(L160,4,1))*1+(CODE(MID(L160,6,1))-CODE("a")+0.5)/24,0)</f>
        <v>34.229166666666664</v>
      </c>
      <c r="U160">
        <f t="shared" si="148"/>
        <v>34.770833333333336</v>
      </c>
      <c r="V160">
        <f t="shared" ref="V160:V164" si="149">COS(S160*Radians)*COS(U160*Radians)-COS(R160*Radians)*COS(T160*Radians)</f>
        <v>-6.9109881177066845E-3</v>
      </c>
      <c r="W160">
        <f t="shared" ref="W160:W164" si="150">SIN(S160*Radians)*COS(U160*Radians)-SIN(R160*Radians)*COS(T160*Radians)</f>
        <v>9.8631639268578208E-3</v>
      </c>
      <c r="X160">
        <f t="shared" ref="X160:X164" si="151">SIN(U160*Radians)-SIN(T160*Radians)</f>
        <v>7.791150184301876E-3</v>
      </c>
      <c r="Y160">
        <f t="shared" ref="Y160:Y164" si="152">SQRT(V160*V160+W160*W160+X160*X160)</f>
        <v>1.4343841208180587E-2</v>
      </c>
      <c r="Z160">
        <f t="shared" ref="Z160:Z166" si="153">2*ASIN(Y160/2)*Rearth</f>
        <v>91.487768644384062</v>
      </c>
      <c r="AA160">
        <f t="shared" ref="AA160:AA164" si="154">IFERROR(Z160/Rearth/Y160,0)</f>
        <v>1.0000085729392929</v>
      </c>
      <c r="AB160">
        <f t="shared" ref="AB160:AB166" si="155">SIN((S160-R160)*Radians)/SIN(Z160/Rearth)</f>
        <v>-0.91258206469816383</v>
      </c>
      <c r="AC160">
        <f t="shared" ref="AC160:AC166" si="156">(ASIN(COS(U160*Radians)*AB160)/Radians)</f>
        <v>-48.55843020584517</v>
      </c>
      <c r="AD160">
        <f t="shared" ref="AD160:AD166" si="157">(ASIN(COS(T160*Radians)*-AB160)/Radians)</f>
        <v>48.98324374928638</v>
      </c>
      <c r="AE160">
        <f t="shared" ref="AE160:AE164" si="158">IF(X160&lt;0,180-AC160,IF(AC160&lt;0,360+AC160,AC160))</f>
        <v>311.44156979415482</v>
      </c>
      <c r="AF160">
        <f t="shared" ref="AF160:AF164" si="159">IF(X160&gt;0,180-AD160,IF(AD160&lt;0,360+AD160, AD160))</f>
        <v>131.01675625071363</v>
      </c>
      <c r="AG160">
        <f t="shared" ref="AG160:AG164" si="160">AE160-AF160</f>
        <v>180.42481354344119</v>
      </c>
    </row>
    <row r="161" spans="1:33">
      <c r="A161" s="1">
        <v>42232</v>
      </c>
      <c r="B161" s="2"/>
      <c r="E161">
        <f t="shared" si="140"/>
        <v>0</v>
      </c>
      <c r="F161">
        <f t="shared" si="141"/>
        <v>0</v>
      </c>
      <c r="G161">
        <f t="shared" si="142"/>
        <v>0</v>
      </c>
      <c r="H161">
        <f t="shared" si="143"/>
        <v>0</v>
      </c>
      <c r="K161" t="s">
        <v>65</v>
      </c>
      <c r="L161" t="s">
        <v>52</v>
      </c>
      <c r="M161" t="s">
        <v>149</v>
      </c>
      <c r="N161" s="3">
        <f t="shared" si="144"/>
        <v>53</v>
      </c>
      <c r="O161" s="3">
        <f t="shared" si="145"/>
        <v>197</v>
      </c>
      <c r="P161" s="3">
        <f t="shared" si="146"/>
        <v>17</v>
      </c>
      <c r="Q161" s="3"/>
      <c r="R161">
        <f t="shared" si="147"/>
        <v>-118.20833333333333</v>
      </c>
      <c r="S161">
        <f t="shared" si="147"/>
        <v>-118.375</v>
      </c>
      <c r="T161">
        <f t="shared" si="148"/>
        <v>34.229166666666664</v>
      </c>
      <c r="U161">
        <f t="shared" si="148"/>
        <v>33.770833333333336</v>
      </c>
      <c r="V161">
        <f t="shared" si="149"/>
        <v>-4.2436046372526515E-3</v>
      </c>
      <c r="W161">
        <f t="shared" si="150"/>
        <v>-2.7958847698880129E-3</v>
      </c>
      <c r="X161">
        <f t="shared" si="151"/>
        <v>-6.6318068136081987E-3</v>
      </c>
      <c r="Y161">
        <f t="shared" si="152"/>
        <v>8.354999316386811E-3</v>
      </c>
      <c r="Z161">
        <f t="shared" si="153"/>
        <v>53.289485272526669</v>
      </c>
      <c r="AA161">
        <f t="shared" si="154"/>
        <v>1.0000029086067408</v>
      </c>
      <c r="AB161">
        <f t="shared" si="155"/>
        <v>-0.3481632082405996</v>
      </c>
      <c r="AC161">
        <f t="shared" si="156"/>
        <v>-16.823042469180308</v>
      </c>
      <c r="AD161">
        <f t="shared" si="157"/>
        <v>16.729842861278769</v>
      </c>
      <c r="AE161">
        <f t="shared" si="158"/>
        <v>196.82304246918031</v>
      </c>
      <c r="AF161">
        <f t="shared" si="159"/>
        <v>16.729842861278769</v>
      </c>
      <c r="AG161">
        <f t="shared" si="160"/>
        <v>180.09319960790154</v>
      </c>
    </row>
    <row r="162" spans="1:33">
      <c r="A162" s="1">
        <v>42232</v>
      </c>
      <c r="B162" s="2"/>
      <c r="E162">
        <f t="shared" si="140"/>
        <v>0</v>
      </c>
      <c r="F162">
        <f t="shared" si="141"/>
        <v>0</v>
      </c>
      <c r="G162">
        <f t="shared" si="142"/>
        <v>0</v>
      </c>
      <c r="H162">
        <f t="shared" si="143"/>
        <v>0</v>
      </c>
      <c r="K162" t="s">
        <v>68</v>
      </c>
      <c r="L162" t="s">
        <v>52</v>
      </c>
      <c r="M162" t="s">
        <v>27</v>
      </c>
      <c r="N162" s="3">
        <f t="shared" si="144"/>
        <v>207</v>
      </c>
      <c r="O162" s="3">
        <f t="shared" si="145"/>
        <v>146</v>
      </c>
      <c r="P162" s="3">
        <f t="shared" si="146"/>
        <v>326</v>
      </c>
      <c r="Q162" s="3"/>
      <c r="R162">
        <f t="shared" si="147"/>
        <v>-118.20833333333333</v>
      </c>
      <c r="S162">
        <f t="shared" si="147"/>
        <v>-116.95833333333333</v>
      </c>
      <c r="T162">
        <f t="shared" si="148"/>
        <v>34.229166666666664</v>
      </c>
      <c r="U162">
        <f t="shared" si="148"/>
        <v>32.6875</v>
      </c>
      <c r="V162">
        <f t="shared" si="149"/>
        <v>9.2623121563762956E-3</v>
      </c>
      <c r="W162">
        <f t="shared" si="150"/>
        <v>-2.1574391859411013E-2</v>
      </c>
      <c r="X162">
        <f t="shared" si="151"/>
        <v>-2.2447615533114029E-2</v>
      </c>
      <c r="Y162">
        <f t="shared" si="152"/>
        <v>3.2482922493336071E-2</v>
      </c>
      <c r="Z162">
        <f t="shared" si="153"/>
        <v>207.18963942579359</v>
      </c>
      <c r="AA162">
        <f t="shared" si="154"/>
        <v>1.0000439693967496</v>
      </c>
      <c r="AB162">
        <f t="shared" si="155"/>
        <v>0.67166871542436812</v>
      </c>
      <c r="AC162">
        <f t="shared" si="156"/>
        <v>34.422821984643143</v>
      </c>
      <c r="AD162">
        <f t="shared" si="157"/>
        <v>-33.733577558762263</v>
      </c>
      <c r="AE162">
        <f t="shared" si="158"/>
        <v>145.57717801535685</v>
      </c>
      <c r="AF162">
        <f t="shared" si="159"/>
        <v>326.26642244123775</v>
      </c>
      <c r="AG162">
        <f t="shared" si="160"/>
        <v>-180.6892444258809</v>
      </c>
    </row>
    <row r="163" spans="1:33">
      <c r="A163" s="1">
        <v>42232</v>
      </c>
      <c r="B163" s="2"/>
      <c r="E163">
        <f t="shared" si="140"/>
        <v>0</v>
      </c>
      <c r="F163">
        <f t="shared" si="141"/>
        <v>0</v>
      </c>
      <c r="G163">
        <f t="shared" si="142"/>
        <v>0</v>
      </c>
      <c r="H163">
        <f t="shared" si="143"/>
        <v>0</v>
      </c>
      <c r="K163" t="s">
        <v>145</v>
      </c>
      <c r="L163" t="s">
        <v>52</v>
      </c>
      <c r="M163" t="s">
        <v>147</v>
      </c>
      <c r="N163" s="3">
        <f t="shared" si="144"/>
        <v>83</v>
      </c>
      <c r="O163" s="3">
        <f t="shared" si="145"/>
        <v>132</v>
      </c>
      <c r="P163" s="3">
        <f t="shared" si="146"/>
        <v>312</v>
      </c>
      <c r="Q163" s="3"/>
      <c r="R163">
        <f t="shared" si="147"/>
        <v>-118.20833333333333</v>
      </c>
      <c r="S163">
        <f t="shared" si="147"/>
        <v>-117.54166666666667</v>
      </c>
      <c r="T163">
        <f t="shared" si="148"/>
        <v>34.229166666666664</v>
      </c>
      <c r="U163">
        <f t="shared" si="148"/>
        <v>33.729166666666664</v>
      </c>
      <c r="V163">
        <f t="shared" si="149"/>
        <v>6.2487070368640318E-3</v>
      </c>
      <c r="W163">
        <f t="shared" si="150"/>
        <v>-8.8223566777899665E-3</v>
      </c>
      <c r="X163">
        <f t="shared" si="151"/>
        <v>-7.2364685654909833E-3</v>
      </c>
      <c r="Y163">
        <f t="shared" si="152"/>
        <v>1.3009488624924442E-2</v>
      </c>
      <c r="Z163">
        <f t="shared" si="153"/>
        <v>82.976885905555591</v>
      </c>
      <c r="AA163">
        <f t="shared" si="154"/>
        <v>1.0000070520840361</v>
      </c>
      <c r="AB163">
        <f t="shared" si="155"/>
        <v>0.89438657418448586</v>
      </c>
      <c r="AC163">
        <f t="shared" si="156"/>
        <v>48.059207466815892</v>
      </c>
      <c r="AD163">
        <f t="shared" si="157"/>
        <v>-47.686606749364117</v>
      </c>
      <c r="AE163">
        <f t="shared" si="158"/>
        <v>131.94079253318409</v>
      </c>
      <c r="AF163">
        <f t="shared" si="159"/>
        <v>312.3133932506359</v>
      </c>
      <c r="AG163">
        <f t="shared" si="160"/>
        <v>-180.3726007174518</v>
      </c>
    </row>
    <row r="164" spans="1:33">
      <c r="A164" s="1">
        <v>42232</v>
      </c>
      <c r="B164" s="2"/>
      <c r="E164">
        <f t="shared" si="140"/>
        <v>0</v>
      </c>
      <c r="F164">
        <f t="shared" si="141"/>
        <v>0</v>
      </c>
      <c r="G164">
        <f t="shared" si="142"/>
        <v>0</v>
      </c>
      <c r="H164">
        <f t="shared" si="143"/>
        <v>0</v>
      </c>
      <c r="K164" t="s">
        <v>146</v>
      </c>
      <c r="L164" t="s">
        <v>52</v>
      </c>
      <c r="M164" t="s">
        <v>148</v>
      </c>
      <c r="N164" s="3">
        <f t="shared" si="144"/>
        <v>582</v>
      </c>
      <c r="O164" s="3">
        <f t="shared" si="145"/>
        <v>324</v>
      </c>
      <c r="P164" s="3">
        <f t="shared" si="146"/>
        <v>142</v>
      </c>
      <c r="Q164" s="3"/>
      <c r="R164">
        <f t="shared" si="147"/>
        <v>-118.20833333333333</v>
      </c>
      <c r="S164">
        <f t="shared" si="147"/>
        <v>-122.125</v>
      </c>
      <c r="T164">
        <f t="shared" si="148"/>
        <v>34.229166666666664</v>
      </c>
      <c r="U164">
        <f t="shared" si="148"/>
        <v>38.395833333333336</v>
      </c>
      <c r="V164">
        <f t="shared" si="149"/>
        <v>-2.5958973206645641E-2</v>
      </c>
      <c r="W164">
        <f t="shared" si="150"/>
        <v>6.4859484297145498E-2</v>
      </c>
      <c r="X164">
        <f t="shared" si="151"/>
        <v>5.8586452856896232E-2</v>
      </c>
      <c r="Y164">
        <f t="shared" si="152"/>
        <v>9.1175618734332331E-2</v>
      </c>
      <c r="Z164">
        <f t="shared" si="153"/>
        <v>581.73220345658854</v>
      </c>
      <c r="AA164">
        <f t="shared" si="154"/>
        <v>1.0003466990621595</v>
      </c>
      <c r="AB164">
        <f t="shared" si="155"/>
        <v>-0.74994381227024143</v>
      </c>
      <c r="AC164">
        <f t="shared" si="156"/>
        <v>-35.998206892047868</v>
      </c>
      <c r="AD164">
        <f t="shared" si="157"/>
        <v>38.319734447111983</v>
      </c>
      <c r="AE164">
        <f t="shared" si="158"/>
        <v>324.00179310795215</v>
      </c>
      <c r="AF164">
        <f t="shared" si="159"/>
        <v>141.68026555288802</v>
      </c>
      <c r="AG164">
        <f t="shared" si="160"/>
        <v>182.32152755506414</v>
      </c>
    </row>
    <row r="165" spans="1:33">
      <c r="A165" s="1">
        <v>42232</v>
      </c>
      <c r="B165" s="2"/>
      <c r="E165">
        <f t="shared" ref="E165:E166" si="161">IF(C165=1,A165+B165,)</f>
        <v>0</v>
      </c>
      <c r="F165">
        <f t="shared" ref="F165:F166" si="162">IF(D165=1,A165+B165,)</f>
        <v>0</v>
      </c>
      <c r="G165">
        <f t="shared" ref="G165:G166" si="163">IF(C165=2,A165+B165,)</f>
        <v>0</v>
      </c>
      <c r="H165">
        <f t="shared" ref="H165:H166" si="164">IF(D165=2,A165+B165,)</f>
        <v>0</v>
      </c>
      <c r="K165" t="s">
        <v>153</v>
      </c>
      <c r="L165" t="s">
        <v>52</v>
      </c>
      <c r="M165" t="s">
        <v>152</v>
      </c>
      <c r="N165" s="3">
        <f t="shared" ref="N165:N166" si="165">INT(Z165+0.5)</f>
        <v>490</v>
      </c>
      <c r="O165" s="3">
        <f t="shared" ref="O165:O166" si="166">IF(Y165=0,"",INT(AE165+0.5))</f>
        <v>319</v>
      </c>
      <c r="P165" s="3">
        <f t="shared" ref="P165:P166" si="167">IF(Y165=0,"",INT(AF165+0.5))</f>
        <v>136</v>
      </c>
      <c r="Q165" s="3"/>
      <c r="R165">
        <f t="shared" si="147"/>
        <v>-118.20833333333333</v>
      </c>
      <c r="S165">
        <f t="shared" si="147"/>
        <v>-121.875</v>
      </c>
      <c r="T165">
        <f t="shared" si="148"/>
        <v>34.229166666666664</v>
      </c>
      <c r="U165">
        <f t="shared" si="148"/>
        <v>37.479166666666664</v>
      </c>
      <c r="V165">
        <f t="shared" ref="V165:V166" si="168">COS(S165*Radians)*COS(U165*Radians)-COS(R165*Radians)*COS(T165*Radians)</f>
        <v>-2.8252983724968317E-2</v>
      </c>
      <c r="W165">
        <f t="shared" ref="W165:W166" si="169">SIN(S165*Radians)*COS(U165*Radians)-SIN(R165*Radians)*COS(T165*Radians)</f>
        <v>5.4694554250075411E-2</v>
      </c>
      <c r="X165">
        <f t="shared" ref="X165:X166" si="170">SIN(U165*Radians)-SIN(T165*Radians)</f>
        <v>4.5968583374661698E-2</v>
      </c>
      <c r="Y165">
        <f t="shared" ref="Y165:Y166" si="171">SQRT(V165*V165+W165*W165+X165*X165)</f>
        <v>7.6829916122894415E-2</v>
      </c>
      <c r="Z165">
        <f t="shared" si="153"/>
        <v>490.15233487644286</v>
      </c>
      <c r="AA165">
        <f t="shared" ref="AA165:AA166" si="172">IFERROR(Z165/Rearth/Y165,0)</f>
        <v>1.0002461149728685</v>
      </c>
      <c r="AB165">
        <f t="shared" si="155"/>
        <v>-0.83299548126306977</v>
      </c>
      <c r="AC165">
        <f t="shared" si="156"/>
        <v>-41.379549638147779</v>
      </c>
      <c r="AD165">
        <f t="shared" si="157"/>
        <v>43.528550618084331</v>
      </c>
      <c r="AE165">
        <f t="shared" ref="AE165:AE166" si="173">IF(X165&lt;0,180-AC165,IF(AC165&lt;0,360+AC165,AC165))</f>
        <v>318.62045036185225</v>
      </c>
      <c r="AF165">
        <f t="shared" ref="AF165:AF166" si="174">IF(X165&gt;0,180-AD165,IF(AD165&lt;0,360+AD165, AD165))</f>
        <v>136.47144938191568</v>
      </c>
      <c r="AG165">
        <f t="shared" ref="AG165:AG166" si="175">AE165-AF165</f>
        <v>182.14900097993657</v>
      </c>
    </row>
    <row r="166" spans="1:33">
      <c r="A166" s="1">
        <v>42232</v>
      </c>
      <c r="B166" s="2"/>
      <c r="E166">
        <f t="shared" si="161"/>
        <v>0</v>
      </c>
      <c r="F166">
        <f t="shared" si="162"/>
        <v>0</v>
      </c>
      <c r="G166">
        <f t="shared" si="163"/>
        <v>0</v>
      </c>
      <c r="H166">
        <f t="shared" si="164"/>
        <v>0</v>
      </c>
      <c r="K166" t="s">
        <v>154</v>
      </c>
      <c r="L166" t="s">
        <v>52</v>
      </c>
      <c r="M166" t="s">
        <v>155</v>
      </c>
      <c r="N166" s="3">
        <f t="shared" si="165"/>
        <v>886</v>
      </c>
      <c r="O166" s="3">
        <f t="shared" si="166"/>
        <v>35</v>
      </c>
      <c r="P166" s="3">
        <f t="shared" si="167"/>
        <v>219</v>
      </c>
      <c r="Q166" s="3"/>
      <c r="R166">
        <f t="shared" si="147"/>
        <v>-118.20833333333333</v>
      </c>
      <c r="S166">
        <f t="shared" si="147"/>
        <v>-112.20833333333333</v>
      </c>
      <c r="T166">
        <f t="shared" si="148"/>
        <v>34.229166666666664</v>
      </c>
      <c r="U166">
        <f t="shared" si="148"/>
        <v>40.604166666666664</v>
      </c>
      <c r="V166">
        <f t="shared" si="168"/>
        <v>0.10384024885454907</v>
      </c>
      <c r="W166">
        <f t="shared" si="169"/>
        <v>2.5698449818015168E-2</v>
      </c>
      <c r="X166">
        <f t="shared" si="170"/>
        <v>8.832509733010474E-2</v>
      </c>
      <c r="Y166">
        <f t="shared" si="171"/>
        <v>0.13872465686962862</v>
      </c>
      <c r="Z166">
        <f t="shared" si="153"/>
        <v>885.51589283972385</v>
      </c>
      <c r="AA166">
        <f t="shared" si="172"/>
        <v>1.0008035964469983</v>
      </c>
      <c r="AB166">
        <f t="shared" si="155"/>
        <v>0.75531507342740234</v>
      </c>
      <c r="AC166">
        <f t="shared" si="156"/>
        <v>34.991388769354607</v>
      </c>
      <c r="AD166">
        <f t="shared" si="157"/>
        <v>-38.644781076642829</v>
      </c>
      <c r="AE166">
        <f t="shared" si="173"/>
        <v>34.991388769354607</v>
      </c>
      <c r="AF166">
        <f t="shared" si="174"/>
        <v>218.64478107664283</v>
      </c>
      <c r="AG166">
        <f t="shared" si="175"/>
        <v>-183.65339230728821</v>
      </c>
    </row>
    <row r="168" spans="1:33">
      <c r="A168" s="1">
        <v>42232</v>
      </c>
      <c r="B168" s="2"/>
      <c r="E168">
        <f t="shared" ref="E168" si="176">IF(C168=1,A168+B168,)</f>
        <v>0</v>
      </c>
      <c r="F168">
        <f t="shared" ref="F168" si="177">IF(D168=1,A168+B168,)</f>
        <v>0</v>
      </c>
      <c r="G168">
        <f t="shared" ref="G168" si="178">IF(C168=2,A168+B168,)</f>
        <v>0</v>
      </c>
      <c r="H168">
        <f t="shared" ref="H168" si="179">IF(D168=2,A168+B168,)</f>
        <v>0</v>
      </c>
      <c r="K168" t="s">
        <v>154</v>
      </c>
      <c r="L168" t="s">
        <v>156</v>
      </c>
      <c r="M168" t="s">
        <v>157</v>
      </c>
      <c r="N168" s="3">
        <f t="shared" ref="N168" si="180">INT(Z168+0.5)</f>
        <v>0</v>
      </c>
      <c r="O168" s="3" t="str">
        <f t="shared" ref="O168" si="181">IF(Y168=0,"",INT(AE168+0.5))</f>
        <v/>
      </c>
      <c r="P168" s="3" t="str">
        <f t="shared" ref="P168" si="182">IF(Y168=0,"",INT(AF168+0.5))</f>
        <v/>
      </c>
      <c r="Q168" s="3"/>
      <c r="R168">
        <f t="shared" ref="R168" si="183">IF(LEN(L168)=6,-180+(CODE(MID(L168,1,1))-CODE("A"))*20+VALUE(MID(L168,3,1))*2+(CODE(MID(L168,5,1))-CODE("a")+0.5)/12,0)</f>
        <v>-118.375</v>
      </c>
      <c r="S168">
        <f t="shared" ref="S168" si="184">IF(LEN(M168)=6,-180+(CODE(MID(M168,1,1))-CODE("A"))*20+VALUE(MID(M168,3,1))*2+(CODE(MID(M168,5,1))-CODE("a")+0.5)/12,0)</f>
        <v>-118.375</v>
      </c>
      <c r="T168">
        <f t="shared" ref="T168" si="185">IF(LEN(L168)=6,-90+(CODE(MID(L168,2,1))-CODE("A"))*10+VALUE(MID(L168,4,1))*1+(CODE(MID(L168,6,1))-CODE("a")+0.5)/24,0)</f>
        <v>35.0625</v>
      </c>
      <c r="U168">
        <f t="shared" ref="U168" si="186">IF(LEN(M168)=6,-90+(CODE(MID(M168,2,1))-CODE("A"))*10+VALUE(MID(M168,4,1))*1+(CODE(MID(M168,6,1))-CODE("a")+0.5)/24,0)</f>
        <v>35.0625</v>
      </c>
      <c r="V168">
        <f t="shared" ref="V168" si="187">COS(S168*Radians)*COS(U168*Radians)-COS(R168*Radians)*COS(T168*Radians)</f>
        <v>0</v>
      </c>
      <c r="W168">
        <f t="shared" ref="W168" si="188">SIN(S168*Radians)*COS(U168*Radians)-SIN(R168*Radians)*COS(T168*Radians)</f>
        <v>0</v>
      </c>
      <c r="X168">
        <f t="shared" ref="X168" si="189">SIN(U168*Radians)-SIN(T168*Radians)</f>
        <v>0</v>
      </c>
      <c r="Y168">
        <f t="shared" ref="Y168" si="190">SQRT(V168*V168+W168*W168+X168*X168)</f>
        <v>0</v>
      </c>
      <c r="Z168">
        <f t="shared" ref="Z168" si="191">2*ASIN(Y168/2)*Rearth</f>
        <v>0</v>
      </c>
      <c r="AA168">
        <f t="shared" ref="AA168" si="192">IFERROR(Z168/Rearth/Y168,0)</f>
        <v>0</v>
      </c>
      <c r="AB168" t="e">
        <f t="shared" ref="AB168" si="193">SIN((S168-R168)*Radians)/SIN(Z168/Rearth)</f>
        <v>#DIV/0!</v>
      </c>
      <c r="AC168" t="e">
        <f t="shared" ref="AC168" si="194">(ASIN(COS(U168*Radians)*AB168)/Radians)</f>
        <v>#DIV/0!</v>
      </c>
      <c r="AD168" t="e">
        <f t="shared" ref="AD168" si="195">(ASIN(COS(T168*Radians)*-AB168)/Radians)</f>
        <v>#DIV/0!</v>
      </c>
      <c r="AE168" t="e">
        <f t="shared" ref="AE168" si="196">IF(X168&lt;0,180-AC168,IF(AC168&lt;0,360+AC168,AC168))</f>
        <v>#DIV/0!</v>
      </c>
      <c r="AF168" t="e">
        <f t="shared" ref="AF168" si="197">IF(X168&gt;0,180-AD168,IF(AD168&lt;0,360+AD168, AD168))</f>
        <v>#DIV/0!</v>
      </c>
      <c r="AG168" t="e">
        <f t="shared" ref="AG168" si="198">AE168-AF168</f>
        <v>#DIV/0!</v>
      </c>
    </row>
  </sheetData>
  <phoneticPr fontId="4" type="noConversion"/>
  <pageMargins left="0.75" right="0.75" top="1" bottom="1" header="0.5" footer="0.5"/>
  <pageSetup scale="5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Barely Works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Duncan</dc:creator>
  <cp:lastModifiedBy>Courtney Duncan</cp:lastModifiedBy>
  <cp:lastPrinted>2015-08-28T05:33:59Z</cp:lastPrinted>
  <dcterms:created xsi:type="dcterms:W3CDTF">2013-10-01T02:11:10Z</dcterms:created>
  <dcterms:modified xsi:type="dcterms:W3CDTF">2015-08-30T14:47:54Z</dcterms:modified>
</cp:coreProperties>
</file>